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fessionalsExcel\Excel Quirks and Nuances-Handouts\Handouts\"/>
    </mc:Choice>
  </mc:AlternateContent>
  <xr:revisionPtr revIDLastSave="0" documentId="13_ncr:1_{61EC912B-8162-4486-BBFE-CEBE4A880F1C}" xr6:coauthVersionLast="47" xr6:coauthVersionMax="47" xr10:uidLastSave="{00000000-0000-0000-0000-000000000000}"/>
  <bookViews>
    <workbookView xWindow="-120" yWindow="-120" windowWidth="20730" windowHeight="11310" xr2:uid="{3796590F-251D-4860-9B04-3D044B6BAF4E}"/>
  </bookViews>
  <sheets>
    <sheet name="Sparklines" sheetId="2" r:id="rId1"/>
    <sheet name="Fruit Sales" sheetId="3" r:id="rId2"/>
    <sheet name="Quick Access Toolbar" sheetId="4" r:id="rId3"/>
    <sheet name="Amortization Table" sheetId="5" r:id="rId4"/>
    <sheet name="Circular References" sheetId="6" r:id="rId5"/>
    <sheet name="Comments" sheetId="7" r:id="rId6"/>
    <sheet name="Chart Data" sheetId="8" r:id="rId7"/>
    <sheet name="DATEDIF" sheetId="9" r:id="rId8"/>
    <sheet name="Income Statement" sheetId="10" r:id="rId9"/>
  </sheets>
  <externalReferences>
    <externalReference r:id="rId10"/>
    <externalReference r:id="rId11"/>
  </externalReferences>
  <definedNames>
    <definedName name="_xlnm._FilterDatabase" localSheetId="6" hidden="1">'Chart Data'!$B$17:$D$17</definedName>
    <definedName name="_xlnm._FilterDatabase" localSheetId="1" hidden="1">'Fruit Sales'!$A$1:$F$51</definedName>
    <definedName name="Loan">[1]Amortization!$B$3</definedName>
    <definedName name="_xlnm.Print_Titles" localSheetId="8">'Income Statement'!$A:$A</definedName>
    <definedName name="ReportDate">[2]Report!$B$3</definedName>
    <definedName name="Z_8E6EEC56_79BE_479C_9FA5_1EE699910997_.wvu.PrintTitles" localSheetId="3" hidden="1">'Amortization Table'!#REF!</definedName>
    <definedName name="Z_DE7ECF6A_3E41_4B74_BEE3_447BE6C33589_.wvu.PrintTitles" localSheetId="3" hidden="1">'Amortization Table'!#REF!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0" l="1"/>
  <c r="O27" i="10"/>
  <c r="N27" i="10"/>
  <c r="L27" i="10"/>
  <c r="K27" i="10"/>
  <c r="J27" i="10"/>
  <c r="H27" i="10"/>
  <c r="G27" i="10"/>
  <c r="F27" i="10"/>
  <c r="D27" i="10"/>
  <c r="C27" i="10"/>
  <c r="B27" i="10"/>
  <c r="Q25" i="10"/>
  <c r="R25" i="10" s="1"/>
  <c r="M25" i="10"/>
  <c r="I25" i="10"/>
  <c r="E25" i="10"/>
  <c r="R24" i="10"/>
  <c r="Q24" i="10"/>
  <c r="M24" i="10"/>
  <c r="I24" i="10"/>
  <c r="E24" i="10"/>
  <c r="Q23" i="10"/>
  <c r="R23" i="10" s="1"/>
  <c r="M23" i="10"/>
  <c r="I23" i="10"/>
  <c r="E23" i="10"/>
  <c r="Q22" i="10"/>
  <c r="R22" i="10" s="1"/>
  <c r="M22" i="10"/>
  <c r="I22" i="10"/>
  <c r="E22" i="10"/>
  <c r="Q21" i="10"/>
  <c r="R21" i="10" s="1"/>
  <c r="M21" i="10"/>
  <c r="I21" i="10"/>
  <c r="E21" i="10"/>
  <c r="R20" i="10"/>
  <c r="Q20" i="10"/>
  <c r="M20" i="10"/>
  <c r="I20" i="10"/>
  <c r="E20" i="10"/>
  <c r="Q19" i="10"/>
  <c r="R19" i="10" s="1"/>
  <c r="M19" i="10"/>
  <c r="I19" i="10"/>
  <c r="E19" i="10"/>
  <c r="Q18" i="10"/>
  <c r="R18" i="10" s="1"/>
  <c r="M18" i="10"/>
  <c r="M27" i="10" s="1"/>
  <c r="I18" i="10"/>
  <c r="E18" i="10"/>
  <c r="Q17" i="10"/>
  <c r="Q27" i="10" s="1"/>
  <c r="M17" i="10"/>
  <c r="I17" i="10"/>
  <c r="E17" i="10"/>
  <c r="R16" i="10"/>
  <c r="Q16" i="10"/>
  <c r="M16" i="10"/>
  <c r="I16" i="10"/>
  <c r="I27" i="10" s="1"/>
  <c r="E16" i="10"/>
  <c r="E27" i="10" s="1"/>
  <c r="P13" i="10"/>
  <c r="O13" i="10"/>
  <c r="N13" i="10"/>
  <c r="M13" i="10"/>
  <c r="L13" i="10"/>
  <c r="K13" i="10"/>
  <c r="J13" i="10"/>
  <c r="H13" i="10"/>
  <c r="G13" i="10"/>
  <c r="F13" i="10"/>
  <c r="D13" i="10"/>
  <c r="C13" i="10"/>
  <c r="B13" i="10"/>
  <c r="Q11" i="10"/>
  <c r="Q13" i="10" s="1"/>
  <c r="M11" i="10"/>
  <c r="I11" i="10"/>
  <c r="E11" i="10"/>
  <c r="R10" i="10"/>
  <c r="Q10" i="10"/>
  <c r="M10" i="10"/>
  <c r="I10" i="10"/>
  <c r="I13" i="10" s="1"/>
  <c r="E10" i="10"/>
  <c r="E13" i="10" s="1"/>
  <c r="P8" i="10"/>
  <c r="P14" i="10" s="1"/>
  <c r="P28" i="10" s="1"/>
  <c r="O8" i="10"/>
  <c r="O14" i="10" s="1"/>
  <c r="O28" i="10" s="1"/>
  <c r="N8" i="10"/>
  <c r="N14" i="10" s="1"/>
  <c r="N28" i="10" s="1"/>
  <c r="L8" i="10"/>
  <c r="L14" i="10" s="1"/>
  <c r="L28" i="10" s="1"/>
  <c r="K8" i="10"/>
  <c r="K14" i="10" s="1"/>
  <c r="K28" i="10" s="1"/>
  <c r="J8" i="10"/>
  <c r="J14" i="10" s="1"/>
  <c r="J28" i="10" s="1"/>
  <c r="H8" i="10"/>
  <c r="H14" i="10" s="1"/>
  <c r="H28" i="10" s="1"/>
  <c r="G8" i="10"/>
  <c r="G14" i="10" s="1"/>
  <c r="G28" i="10" s="1"/>
  <c r="F8" i="10"/>
  <c r="F14" i="10" s="1"/>
  <c r="F28" i="10" s="1"/>
  <c r="D8" i="10"/>
  <c r="D14" i="10" s="1"/>
  <c r="D28" i="10" s="1"/>
  <c r="C8" i="10"/>
  <c r="C14" i="10" s="1"/>
  <c r="C28" i="10" s="1"/>
  <c r="B8" i="10"/>
  <c r="B14" i="10" s="1"/>
  <c r="B28" i="10" s="1"/>
  <c r="Q6" i="10"/>
  <c r="M6" i="10"/>
  <c r="I6" i="10"/>
  <c r="E6" i="10"/>
  <c r="R6" i="10" s="1"/>
  <c r="Q5" i="10"/>
  <c r="M5" i="10"/>
  <c r="I5" i="10"/>
  <c r="E5" i="10"/>
  <c r="R5" i="10" s="1"/>
  <c r="Q4" i="10"/>
  <c r="M4" i="10"/>
  <c r="I4" i="10"/>
  <c r="E4" i="10"/>
  <c r="E8" i="10" s="1"/>
  <c r="E14" i="10" s="1"/>
  <c r="Q3" i="10"/>
  <c r="Q8" i="10" s="1"/>
  <c r="Q14" i="10" s="1"/>
  <c r="M3" i="10"/>
  <c r="M8" i="10" s="1"/>
  <c r="M14" i="10" s="1"/>
  <c r="I3" i="10"/>
  <c r="I8" i="10" s="1"/>
  <c r="I14" i="10" s="1"/>
  <c r="I28" i="10" s="1"/>
  <c r="E3" i="10"/>
  <c r="R3" i="10" s="1"/>
  <c r="M28" i="10" l="1"/>
  <c r="R27" i="10"/>
  <c r="Q28" i="10"/>
  <c r="E28" i="10"/>
  <c r="R4" i="10"/>
  <c r="R8" i="10" s="1"/>
  <c r="R11" i="10"/>
  <c r="R13" i="10" s="1"/>
  <c r="R17" i="10"/>
  <c r="R14" i="10" l="1"/>
  <c r="R28" i="10" s="1"/>
  <c r="E4" i="9"/>
  <c r="C4" i="9"/>
  <c r="A4" i="9"/>
  <c r="B6" i="7"/>
  <c r="B5" i="7"/>
  <c r="B4" i="7"/>
  <c r="B10" i="5"/>
  <c r="B11" i="5" s="1"/>
  <c r="F9" i="5"/>
  <c r="C9" i="5"/>
  <c r="B6" i="5"/>
  <c r="B5" i="5"/>
  <c r="B4" i="5"/>
  <c r="B12" i="5" l="1"/>
  <c r="F11" i="5"/>
  <c r="F10" i="5"/>
  <c r="D9" i="5"/>
  <c r="E9" i="5" s="1"/>
  <c r="C10" i="5" l="1"/>
  <c r="D10" i="5" s="1"/>
  <c r="E10" i="5" s="1"/>
  <c r="B13" i="5"/>
  <c r="F12" i="5"/>
  <c r="C11" i="5" l="1"/>
  <c r="D11" i="5" s="1"/>
  <c r="E11" i="5" s="1"/>
  <c r="F13" i="5"/>
  <c r="B14" i="5"/>
  <c r="C12" i="5" l="1"/>
  <c r="D12" i="5" s="1"/>
  <c r="E12" i="5" s="1"/>
  <c r="B15" i="5"/>
  <c r="F14" i="5"/>
  <c r="C13" i="5" l="1"/>
  <c r="D13" i="5" s="1"/>
  <c r="E13" i="5" s="1"/>
  <c r="B16" i="5"/>
  <c r="F15" i="5"/>
  <c r="C14" i="5" l="1"/>
  <c r="D14" i="5" s="1"/>
  <c r="E14" i="5" s="1"/>
  <c r="B17" i="5"/>
  <c r="F16" i="5"/>
  <c r="C15" i="5" l="1"/>
  <c r="D15" i="5" s="1"/>
  <c r="E15" i="5" s="1"/>
  <c r="F17" i="5"/>
  <c r="B18" i="5"/>
  <c r="C16" i="5" l="1"/>
  <c r="D16" i="5" s="1"/>
  <c r="E16" i="5" s="1"/>
  <c r="B19" i="5"/>
  <c r="F18" i="5"/>
  <c r="C17" i="5" l="1"/>
  <c r="D17" i="5" s="1"/>
  <c r="E17" i="5" s="1"/>
  <c r="B20" i="5"/>
  <c r="F19" i="5"/>
  <c r="C18" i="5" l="1"/>
  <c r="D18" i="5" s="1"/>
  <c r="E18" i="5" s="1"/>
  <c r="B21" i="5"/>
  <c r="F20" i="5"/>
  <c r="C19" i="5" l="1"/>
  <c r="D19" i="5" s="1"/>
  <c r="E19" i="5" s="1"/>
  <c r="F21" i="5"/>
  <c r="B22" i="5"/>
  <c r="C20" i="5" l="1"/>
  <c r="D20" i="5" s="1"/>
  <c r="E20" i="5" s="1"/>
  <c r="B23" i="5"/>
  <c r="F22" i="5"/>
  <c r="C21" i="5" l="1"/>
  <c r="D21" i="5" s="1"/>
  <c r="E21" i="5" s="1"/>
  <c r="B24" i="5"/>
  <c r="F23" i="5"/>
  <c r="C22" i="5" l="1"/>
  <c r="D22" i="5" s="1"/>
  <c r="E22" i="5" s="1"/>
  <c r="B25" i="5"/>
  <c r="F24" i="5"/>
  <c r="C23" i="5" l="1"/>
  <c r="D23" i="5" s="1"/>
  <c r="E23" i="5" s="1"/>
  <c r="F25" i="5"/>
  <c r="B26" i="5"/>
  <c r="C24" i="5" l="1"/>
  <c r="D24" i="5" s="1"/>
  <c r="E24" i="5" s="1"/>
  <c r="B27" i="5"/>
  <c r="F26" i="5"/>
  <c r="C25" i="5" l="1"/>
  <c r="D25" i="5" s="1"/>
  <c r="E25" i="5" s="1"/>
  <c r="B28" i="5"/>
  <c r="F27" i="5"/>
  <c r="C26" i="5" l="1"/>
  <c r="D26" i="5" s="1"/>
  <c r="E26" i="5" s="1"/>
  <c r="B29" i="5"/>
  <c r="F28" i="5"/>
  <c r="C27" i="5" l="1"/>
  <c r="D27" i="5" s="1"/>
  <c r="E27" i="5" s="1"/>
  <c r="F29" i="5"/>
  <c r="B30" i="5"/>
  <c r="C28" i="5" l="1"/>
  <c r="D28" i="5" s="1"/>
  <c r="E28" i="5" s="1"/>
  <c r="B31" i="5"/>
  <c r="F30" i="5"/>
  <c r="C29" i="5" l="1"/>
  <c r="D29" i="5" s="1"/>
  <c r="E29" i="5" s="1"/>
  <c r="B32" i="5"/>
  <c r="F31" i="5"/>
  <c r="C30" i="5" l="1"/>
  <c r="D30" i="5" s="1"/>
  <c r="E30" i="5" s="1"/>
  <c r="B33" i="5"/>
  <c r="F32" i="5"/>
  <c r="C31" i="5" l="1"/>
  <c r="D31" i="5" s="1"/>
  <c r="E31" i="5" s="1"/>
  <c r="F33" i="5"/>
  <c r="B34" i="5"/>
  <c r="C32" i="5" l="1"/>
  <c r="D32" i="5" s="1"/>
  <c r="E32" i="5"/>
  <c r="B35" i="5"/>
  <c r="F34" i="5"/>
  <c r="B36" i="5" l="1"/>
  <c r="F35" i="5"/>
  <c r="C33" i="5"/>
  <c r="D33" i="5" s="1"/>
  <c r="E33" i="5" s="1"/>
  <c r="C34" i="5" l="1"/>
  <c r="D34" i="5" s="1"/>
  <c r="E34" i="5" s="1"/>
  <c r="B37" i="5"/>
  <c r="F36" i="5"/>
  <c r="C35" i="5" l="1"/>
  <c r="D35" i="5" s="1"/>
  <c r="E35" i="5"/>
  <c r="F37" i="5"/>
  <c r="B38" i="5"/>
  <c r="C36" i="5" l="1"/>
  <c r="D36" i="5" s="1"/>
  <c r="E36" i="5" s="1"/>
  <c r="B39" i="5"/>
  <c r="F38" i="5"/>
  <c r="C37" i="5" l="1"/>
  <c r="D37" i="5" s="1"/>
  <c r="E37" i="5" s="1"/>
  <c r="B40" i="5"/>
  <c r="F39" i="5"/>
  <c r="C38" i="5" l="1"/>
  <c r="D38" i="5" s="1"/>
  <c r="E38" i="5" s="1"/>
  <c r="B41" i="5"/>
  <c r="F40" i="5"/>
  <c r="C39" i="5" l="1"/>
  <c r="D39" i="5" s="1"/>
  <c r="E39" i="5" s="1"/>
  <c r="F41" i="5"/>
  <c r="B42" i="5"/>
  <c r="C40" i="5" l="1"/>
  <c r="D40" i="5" s="1"/>
  <c r="E40" i="5" s="1"/>
  <c r="B43" i="5"/>
  <c r="F42" i="5"/>
  <c r="C41" i="5" l="1"/>
  <c r="D41" i="5" s="1"/>
  <c r="E41" i="5" s="1"/>
  <c r="B44" i="5"/>
  <c r="F43" i="5"/>
  <c r="C42" i="5" l="1"/>
  <c r="D42" i="5" s="1"/>
  <c r="E42" i="5" s="1"/>
  <c r="B45" i="5"/>
  <c r="F44" i="5"/>
  <c r="C43" i="5" l="1"/>
  <c r="D43" i="5" s="1"/>
  <c r="E43" i="5" s="1"/>
  <c r="F45" i="5"/>
  <c r="B46" i="5"/>
  <c r="C44" i="5" l="1"/>
  <c r="D44" i="5" s="1"/>
  <c r="E44" i="5"/>
  <c r="B47" i="5"/>
  <c r="F46" i="5"/>
  <c r="B48" i="5" l="1"/>
  <c r="F47" i="5"/>
  <c r="C45" i="5"/>
  <c r="D45" i="5" s="1"/>
  <c r="E45" i="5" s="1"/>
  <c r="C46" i="5" l="1"/>
  <c r="D46" i="5" s="1"/>
  <c r="E46" i="5" s="1"/>
  <c r="B49" i="5"/>
  <c r="F48" i="5"/>
  <c r="C47" i="5" l="1"/>
  <c r="D47" i="5" s="1"/>
  <c r="E47" i="5"/>
  <c r="F49" i="5"/>
  <c r="B50" i="5"/>
  <c r="C48" i="5" l="1"/>
  <c r="D48" i="5" s="1"/>
  <c r="E48" i="5" s="1"/>
  <c r="B51" i="5"/>
  <c r="F50" i="5"/>
  <c r="C49" i="5" l="1"/>
  <c r="D49" i="5" s="1"/>
  <c r="E49" i="5" s="1"/>
  <c r="B52" i="5"/>
  <c r="F51" i="5"/>
  <c r="C50" i="5" l="1"/>
  <c r="D50" i="5" s="1"/>
  <c r="E50" i="5" s="1"/>
  <c r="B53" i="5"/>
  <c r="F52" i="5"/>
  <c r="C51" i="5" l="1"/>
  <c r="D51" i="5" s="1"/>
  <c r="E51" i="5" s="1"/>
  <c r="F53" i="5"/>
  <c r="B54" i="5"/>
  <c r="C52" i="5" l="1"/>
  <c r="D52" i="5" s="1"/>
  <c r="E52" i="5" s="1"/>
  <c r="B55" i="5"/>
  <c r="F54" i="5"/>
  <c r="C53" i="5" l="1"/>
  <c r="D53" i="5" s="1"/>
  <c r="E53" i="5" s="1"/>
  <c r="B56" i="5"/>
  <c r="F55" i="5"/>
  <c r="C54" i="5" l="1"/>
  <c r="D54" i="5" s="1"/>
  <c r="E54" i="5" s="1"/>
  <c r="B57" i="5"/>
  <c r="F56" i="5"/>
  <c r="C55" i="5" l="1"/>
  <c r="D55" i="5" s="1"/>
  <c r="E55" i="5" s="1"/>
  <c r="F57" i="5"/>
  <c r="B58" i="5"/>
  <c r="C56" i="5" l="1"/>
  <c r="D56" i="5" s="1"/>
  <c r="E56" i="5" s="1"/>
  <c r="B59" i="5"/>
  <c r="F58" i="5"/>
  <c r="C57" i="5" l="1"/>
  <c r="D57" i="5" s="1"/>
  <c r="E57" i="5" s="1"/>
  <c r="B60" i="5"/>
  <c r="F59" i="5"/>
  <c r="C58" i="5" l="1"/>
  <c r="D58" i="5" s="1"/>
  <c r="E58" i="5" s="1"/>
  <c r="B61" i="5"/>
  <c r="F60" i="5"/>
  <c r="C59" i="5" l="1"/>
  <c r="D59" i="5" s="1"/>
  <c r="E59" i="5" s="1"/>
  <c r="F61" i="5"/>
  <c r="B62" i="5"/>
  <c r="C60" i="5" l="1"/>
  <c r="D60" i="5" s="1"/>
  <c r="E60" i="5" s="1"/>
  <c r="B63" i="5"/>
  <c r="F62" i="5"/>
  <c r="C61" i="5" l="1"/>
  <c r="D61" i="5" s="1"/>
  <c r="E61" i="5" s="1"/>
  <c r="B64" i="5"/>
  <c r="F63" i="5"/>
  <c r="C62" i="5" l="1"/>
  <c r="D62" i="5" s="1"/>
  <c r="E62" i="5" s="1"/>
  <c r="B65" i="5"/>
  <c r="F64" i="5"/>
  <c r="C63" i="5" l="1"/>
  <c r="D63" i="5" s="1"/>
  <c r="E63" i="5" s="1"/>
  <c r="F65" i="5"/>
  <c r="B66" i="5"/>
  <c r="C64" i="5" l="1"/>
  <c r="D64" i="5" s="1"/>
  <c r="E64" i="5" s="1"/>
  <c r="B67" i="5"/>
  <c r="F66" i="5"/>
  <c r="C65" i="5" l="1"/>
  <c r="D65" i="5" s="1"/>
  <c r="E65" i="5" s="1"/>
  <c r="B68" i="5"/>
  <c r="F67" i="5"/>
  <c r="C66" i="5" l="1"/>
  <c r="D66" i="5" s="1"/>
  <c r="E66" i="5" s="1"/>
  <c r="B69" i="5"/>
  <c r="F68" i="5"/>
  <c r="C67" i="5" l="1"/>
  <c r="D67" i="5" s="1"/>
  <c r="E67" i="5" s="1"/>
  <c r="F69" i="5"/>
  <c r="B70" i="5"/>
  <c r="C68" i="5" l="1"/>
  <c r="D68" i="5" s="1"/>
  <c r="E68" i="5"/>
  <c r="B71" i="5"/>
  <c r="F70" i="5"/>
  <c r="B72" i="5" l="1"/>
  <c r="F71" i="5"/>
  <c r="C69" i="5"/>
  <c r="D69" i="5" s="1"/>
  <c r="E69" i="5" s="1"/>
  <c r="C70" i="5" l="1"/>
  <c r="D70" i="5" s="1"/>
  <c r="E70" i="5" s="1"/>
  <c r="B73" i="5"/>
  <c r="F72" i="5"/>
  <c r="C71" i="5" l="1"/>
  <c r="D71" i="5" s="1"/>
  <c r="E71" i="5"/>
  <c r="F73" i="5"/>
  <c r="B74" i="5"/>
  <c r="C72" i="5" l="1"/>
  <c r="D72" i="5" s="1"/>
  <c r="E72" i="5"/>
  <c r="B75" i="5"/>
  <c r="F74" i="5"/>
  <c r="B76" i="5" l="1"/>
  <c r="F75" i="5"/>
  <c r="C73" i="5"/>
  <c r="D73" i="5" s="1"/>
  <c r="E73" i="5" s="1"/>
  <c r="C74" i="5" l="1"/>
  <c r="D74" i="5" s="1"/>
  <c r="E74" i="5" s="1"/>
  <c r="B77" i="5"/>
  <c r="F76" i="5"/>
  <c r="C75" i="5" l="1"/>
  <c r="D75" i="5" s="1"/>
  <c r="E75" i="5" s="1"/>
  <c r="F77" i="5"/>
  <c r="B78" i="5"/>
  <c r="C76" i="5" l="1"/>
  <c r="D76" i="5" s="1"/>
  <c r="E76" i="5" s="1"/>
  <c r="B79" i="5"/>
  <c r="F78" i="5"/>
  <c r="C77" i="5" l="1"/>
  <c r="D77" i="5" s="1"/>
  <c r="E77" i="5" s="1"/>
  <c r="B80" i="5"/>
  <c r="F79" i="5"/>
  <c r="C78" i="5" l="1"/>
  <c r="D78" i="5" s="1"/>
  <c r="E78" i="5" s="1"/>
  <c r="B81" i="5"/>
  <c r="F80" i="5"/>
  <c r="C79" i="5" l="1"/>
  <c r="D79" i="5" s="1"/>
  <c r="E79" i="5" s="1"/>
  <c r="F81" i="5"/>
  <c r="B82" i="5"/>
  <c r="C80" i="5" l="1"/>
  <c r="D80" i="5" s="1"/>
  <c r="E80" i="5"/>
  <c r="B83" i="5"/>
  <c r="F82" i="5"/>
  <c r="B84" i="5" l="1"/>
  <c r="F83" i="5"/>
  <c r="C81" i="5"/>
  <c r="D81" i="5" s="1"/>
  <c r="E81" i="5" s="1"/>
  <c r="C82" i="5" l="1"/>
  <c r="D82" i="5" s="1"/>
  <c r="E82" i="5" s="1"/>
  <c r="B85" i="5"/>
  <c r="F84" i="5"/>
  <c r="C83" i="5" l="1"/>
  <c r="D83" i="5" s="1"/>
  <c r="E83" i="5"/>
  <c r="F85" i="5"/>
  <c r="B86" i="5"/>
  <c r="B87" i="5" l="1"/>
  <c r="F86" i="5"/>
  <c r="C84" i="5"/>
  <c r="D84" i="5" s="1"/>
  <c r="E84" i="5" s="1"/>
  <c r="C85" i="5" l="1"/>
  <c r="D85" i="5" s="1"/>
  <c r="E85" i="5" s="1"/>
  <c r="B88" i="5"/>
  <c r="F87" i="5"/>
  <c r="C86" i="5" l="1"/>
  <c r="D86" i="5" s="1"/>
  <c r="E86" i="5" s="1"/>
  <c r="B89" i="5"/>
  <c r="F88" i="5"/>
  <c r="C87" i="5" l="1"/>
  <c r="D87" i="5" s="1"/>
  <c r="E87" i="5" s="1"/>
  <c r="F89" i="5"/>
  <c r="B90" i="5"/>
  <c r="C88" i="5" l="1"/>
  <c r="D88" i="5" s="1"/>
  <c r="E88" i="5" s="1"/>
  <c r="B91" i="5"/>
  <c r="F90" i="5"/>
  <c r="C89" i="5" l="1"/>
  <c r="D89" i="5" s="1"/>
  <c r="E89" i="5" s="1"/>
  <c r="B92" i="5"/>
  <c r="F91" i="5"/>
  <c r="C90" i="5" l="1"/>
  <c r="D90" i="5" s="1"/>
  <c r="E90" i="5" s="1"/>
  <c r="B93" i="5"/>
  <c r="F92" i="5"/>
  <c r="C91" i="5" l="1"/>
  <c r="D91" i="5" s="1"/>
  <c r="E91" i="5" s="1"/>
  <c r="F93" i="5"/>
  <c r="B94" i="5"/>
  <c r="C92" i="5" l="1"/>
  <c r="D92" i="5" s="1"/>
  <c r="E92" i="5" s="1"/>
  <c r="B95" i="5"/>
  <c r="F94" i="5"/>
  <c r="C93" i="5" l="1"/>
  <c r="D93" i="5" s="1"/>
  <c r="E93" i="5" s="1"/>
  <c r="B96" i="5"/>
  <c r="F95" i="5"/>
  <c r="C94" i="5" l="1"/>
  <c r="D94" i="5" s="1"/>
  <c r="E94" i="5" s="1"/>
  <c r="B97" i="5"/>
  <c r="F96" i="5"/>
  <c r="C95" i="5" l="1"/>
  <c r="D95" i="5" s="1"/>
  <c r="E95" i="5" s="1"/>
  <c r="F97" i="5"/>
  <c r="B98" i="5"/>
  <c r="C96" i="5" l="1"/>
  <c r="D96" i="5" s="1"/>
  <c r="E96" i="5" s="1"/>
  <c r="B99" i="5"/>
  <c r="F98" i="5"/>
  <c r="C97" i="5" l="1"/>
  <c r="D97" i="5" s="1"/>
  <c r="E97" i="5" s="1"/>
  <c r="B100" i="5"/>
  <c r="F99" i="5"/>
  <c r="C98" i="5" l="1"/>
  <c r="D98" i="5" s="1"/>
  <c r="E98" i="5" s="1"/>
  <c r="B101" i="5"/>
  <c r="F100" i="5"/>
  <c r="C99" i="5" l="1"/>
  <c r="D99" i="5" s="1"/>
  <c r="E99" i="5" s="1"/>
  <c r="F101" i="5"/>
  <c r="B102" i="5"/>
  <c r="C100" i="5" l="1"/>
  <c r="D100" i="5" s="1"/>
  <c r="E100" i="5" s="1"/>
  <c r="B103" i="5"/>
  <c r="F102" i="5"/>
  <c r="C101" i="5" l="1"/>
  <c r="D101" i="5" s="1"/>
  <c r="E101" i="5" s="1"/>
  <c r="B104" i="5"/>
  <c r="F103" i="5"/>
  <c r="C102" i="5" l="1"/>
  <c r="D102" i="5" s="1"/>
  <c r="E102" i="5" s="1"/>
  <c r="B105" i="5"/>
  <c r="F104" i="5"/>
  <c r="C103" i="5" l="1"/>
  <c r="D103" i="5" s="1"/>
  <c r="E103" i="5" s="1"/>
  <c r="B106" i="5"/>
  <c r="F105" i="5"/>
  <c r="C104" i="5" l="1"/>
  <c r="D104" i="5" s="1"/>
  <c r="E104" i="5" s="1"/>
  <c r="B107" i="5"/>
  <c r="F106" i="5"/>
  <c r="C105" i="5" l="1"/>
  <c r="D105" i="5" s="1"/>
  <c r="E105" i="5" s="1"/>
  <c r="B108" i="5"/>
  <c r="F107" i="5"/>
  <c r="C106" i="5" l="1"/>
  <c r="D106" i="5" s="1"/>
  <c r="E106" i="5" s="1"/>
  <c r="F108" i="5"/>
  <c r="B109" i="5"/>
  <c r="C107" i="5" l="1"/>
  <c r="D107" i="5" s="1"/>
  <c r="E107" i="5" s="1"/>
  <c r="B110" i="5"/>
  <c r="F109" i="5"/>
  <c r="C108" i="5" l="1"/>
  <c r="D108" i="5" s="1"/>
  <c r="E108" i="5" s="1"/>
  <c r="B111" i="5"/>
  <c r="F110" i="5"/>
  <c r="C109" i="5" l="1"/>
  <c r="D109" i="5" s="1"/>
  <c r="E109" i="5" s="1"/>
  <c r="B112" i="5"/>
  <c r="F111" i="5"/>
  <c r="C110" i="5" l="1"/>
  <c r="D110" i="5" s="1"/>
  <c r="E110" i="5" s="1"/>
  <c r="F112" i="5"/>
  <c r="B113" i="5"/>
  <c r="C111" i="5" l="1"/>
  <c r="D111" i="5" s="1"/>
  <c r="E111" i="5" s="1"/>
  <c r="B114" i="5"/>
  <c r="F113" i="5"/>
  <c r="C112" i="5" l="1"/>
  <c r="D112" i="5" s="1"/>
  <c r="E112" i="5" s="1"/>
  <c r="B115" i="5"/>
  <c r="F114" i="5"/>
  <c r="C113" i="5" l="1"/>
  <c r="D113" i="5" s="1"/>
  <c r="E113" i="5" s="1"/>
  <c r="B116" i="5"/>
  <c r="F115" i="5"/>
  <c r="C114" i="5" l="1"/>
  <c r="D114" i="5" s="1"/>
  <c r="E114" i="5"/>
  <c r="F116" i="5"/>
  <c r="B117" i="5"/>
  <c r="C115" i="5" l="1"/>
  <c r="D115" i="5" s="1"/>
  <c r="E115" i="5" s="1"/>
  <c r="B118" i="5"/>
  <c r="F117" i="5"/>
  <c r="C116" i="5" l="1"/>
  <c r="D116" i="5" s="1"/>
  <c r="E116" i="5" s="1"/>
  <c r="B119" i="5"/>
  <c r="F118" i="5"/>
  <c r="C117" i="5" l="1"/>
  <c r="D117" i="5" s="1"/>
  <c r="E117" i="5" s="1"/>
  <c r="B120" i="5"/>
  <c r="F119" i="5"/>
  <c r="C118" i="5" l="1"/>
  <c r="D118" i="5" s="1"/>
  <c r="E118" i="5" s="1"/>
  <c r="F120" i="5"/>
  <c r="B121" i="5"/>
  <c r="C119" i="5" l="1"/>
  <c r="D119" i="5" s="1"/>
  <c r="E119" i="5" s="1"/>
  <c r="B122" i="5"/>
  <c r="F121" i="5"/>
  <c r="C120" i="5" l="1"/>
  <c r="D120" i="5" s="1"/>
  <c r="E120" i="5" s="1"/>
  <c r="B123" i="5"/>
  <c r="F122" i="5"/>
  <c r="C121" i="5" l="1"/>
  <c r="D121" i="5" s="1"/>
  <c r="E121" i="5" s="1"/>
  <c r="B124" i="5"/>
  <c r="F123" i="5"/>
  <c r="C122" i="5" l="1"/>
  <c r="D122" i="5" s="1"/>
  <c r="E122" i="5" s="1"/>
  <c r="F124" i="5"/>
  <c r="B125" i="5"/>
  <c r="C123" i="5" l="1"/>
  <c r="D123" i="5" s="1"/>
  <c r="E123" i="5" s="1"/>
  <c r="B126" i="5"/>
  <c r="F125" i="5"/>
  <c r="C124" i="5" l="1"/>
  <c r="D124" i="5" s="1"/>
  <c r="E124" i="5" s="1"/>
  <c r="B127" i="5"/>
  <c r="F126" i="5"/>
  <c r="C125" i="5" l="1"/>
  <c r="D125" i="5" s="1"/>
  <c r="E125" i="5" s="1"/>
  <c r="B128" i="5"/>
  <c r="F127" i="5"/>
  <c r="C126" i="5" l="1"/>
  <c r="D126" i="5" s="1"/>
  <c r="E126" i="5" s="1"/>
  <c r="F128" i="5"/>
  <c r="B129" i="5"/>
  <c r="C127" i="5" l="1"/>
  <c r="D127" i="5" s="1"/>
  <c r="E127" i="5" s="1"/>
  <c r="B130" i="5"/>
  <c r="F129" i="5"/>
  <c r="C128" i="5" l="1"/>
  <c r="D128" i="5" s="1"/>
  <c r="E128" i="5" s="1"/>
  <c r="B131" i="5"/>
  <c r="F130" i="5"/>
  <c r="C129" i="5" l="1"/>
  <c r="D129" i="5" s="1"/>
  <c r="E129" i="5" s="1"/>
  <c r="B132" i="5"/>
  <c r="F131" i="5"/>
  <c r="C130" i="5" l="1"/>
  <c r="D130" i="5" s="1"/>
  <c r="E130" i="5" s="1"/>
  <c r="F132" i="5"/>
  <c r="B133" i="5"/>
  <c r="C131" i="5" l="1"/>
  <c r="D131" i="5" s="1"/>
  <c r="E131" i="5"/>
  <c r="B134" i="5"/>
  <c r="F133" i="5"/>
  <c r="B135" i="5" l="1"/>
  <c r="F134" i="5"/>
  <c r="C132" i="5"/>
  <c r="D132" i="5" s="1"/>
  <c r="E132" i="5" s="1"/>
  <c r="C133" i="5" l="1"/>
  <c r="D133" i="5" s="1"/>
  <c r="E133" i="5" s="1"/>
  <c r="B136" i="5"/>
  <c r="F135" i="5"/>
  <c r="C134" i="5" l="1"/>
  <c r="D134" i="5" s="1"/>
  <c r="E134" i="5" s="1"/>
  <c r="F136" i="5"/>
  <c r="B137" i="5"/>
  <c r="C135" i="5" l="1"/>
  <c r="D135" i="5" s="1"/>
  <c r="E135" i="5" s="1"/>
  <c r="B138" i="5"/>
  <c r="F137" i="5"/>
  <c r="C136" i="5" l="1"/>
  <c r="D136" i="5" s="1"/>
  <c r="E136" i="5" s="1"/>
  <c r="B139" i="5"/>
  <c r="F138" i="5"/>
  <c r="C137" i="5" l="1"/>
  <c r="D137" i="5" s="1"/>
  <c r="E137" i="5" s="1"/>
  <c r="B140" i="5"/>
  <c r="F139" i="5"/>
  <c r="C138" i="5" l="1"/>
  <c r="D138" i="5" s="1"/>
  <c r="E138" i="5" s="1"/>
  <c r="F140" i="5"/>
  <c r="B141" i="5"/>
  <c r="C139" i="5" l="1"/>
  <c r="D139" i="5" s="1"/>
  <c r="E139" i="5" s="1"/>
  <c r="B142" i="5"/>
  <c r="F141" i="5"/>
  <c r="C140" i="5" l="1"/>
  <c r="D140" i="5" s="1"/>
  <c r="E140" i="5" s="1"/>
  <c r="B143" i="5"/>
  <c r="F142" i="5"/>
  <c r="C141" i="5" l="1"/>
  <c r="D141" i="5" s="1"/>
  <c r="E141" i="5" s="1"/>
  <c r="B144" i="5"/>
  <c r="F143" i="5"/>
  <c r="C142" i="5" l="1"/>
  <c r="D142" i="5" s="1"/>
  <c r="E142" i="5" s="1"/>
  <c r="F144" i="5"/>
  <c r="B145" i="5"/>
  <c r="C143" i="5" l="1"/>
  <c r="D143" i="5" s="1"/>
  <c r="E143" i="5"/>
  <c r="B146" i="5"/>
  <c r="F145" i="5"/>
  <c r="B147" i="5" l="1"/>
  <c r="F146" i="5"/>
  <c r="C144" i="5"/>
  <c r="D144" i="5" s="1"/>
  <c r="E144" i="5" s="1"/>
  <c r="C145" i="5" l="1"/>
  <c r="D145" i="5" s="1"/>
  <c r="E145" i="5" s="1"/>
  <c r="B148" i="5"/>
  <c r="F147" i="5"/>
  <c r="C146" i="5" l="1"/>
  <c r="D146" i="5" s="1"/>
  <c r="E146" i="5" s="1"/>
  <c r="F148" i="5"/>
  <c r="B149" i="5"/>
  <c r="C147" i="5" l="1"/>
  <c r="D147" i="5" s="1"/>
  <c r="E147" i="5"/>
  <c r="B150" i="5"/>
  <c r="F149" i="5"/>
  <c r="B151" i="5" l="1"/>
  <c r="F150" i="5"/>
  <c r="C148" i="5"/>
  <c r="D148" i="5" s="1"/>
  <c r="E148" i="5" s="1"/>
  <c r="C149" i="5" l="1"/>
  <c r="D149" i="5" s="1"/>
  <c r="E149" i="5" s="1"/>
  <c r="B152" i="5"/>
  <c r="F151" i="5"/>
  <c r="C150" i="5" l="1"/>
  <c r="D150" i="5" s="1"/>
  <c r="E150" i="5" s="1"/>
  <c r="F152" i="5"/>
  <c r="B153" i="5"/>
  <c r="C151" i="5" l="1"/>
  <c r="D151" i="5" s="1"/>
  <c r="E151" i="5" s="1"/>
  <c r="B154" i="5"/>
  <c r="F153" i="5"/>
  <c r="C152" i="5" l="1"/>
  <c r="D152" i="5" s="1"/>
  <c r="E152" i="5" s="1"/>
  <c r="B155" i="5"/>
  <c r="F154" i="5"/>
  <c r="C153" i="5" l="1"/>
  <c r="D153" i="5" s="1"/>
  <c r="E153" i="5" s="1"/>
  <c r="B156" i="5"/>
  <c r="F155" i="5"/>
  <c r="C154" i="5" l="1"/>
  <c r="D154" i="5" s="1"/>
  <c r="E154" i="5" s="1"/>
  <c r="F156" i="5"/>
  <c r="B157" i="5"/>
  <c r="C155" i="5" l="1"/>
  <c r="D155" i="5" s="1"/>
  <c r="E155" i="5" s="1"/>
  <c r="B158" i="5"/>
  <c r="F157" i="5"/>
  <c r="C156" i="5" l="1"/>
  <c r="D156" i="5" s="1"/>
  <c r="E156" i="5" s="1"/>
  <c r="B159" i="5"/>
  <c r="F158" i="5"/>
  <c r="C157" i="5" l="1"/>
  <c r="D157" i="5" s="1"/>
  <c r="E157" i="5" s="1"/>
  <c r="B160" i="5"/>
  <c r="F159" i="5"/>
  <c r="C158" i="5" l="1"/>
  <c r="D158" i="5" s="1"/>
  <c r="E158" i="5" s="1"/>
  <c r="F160" i="5"/>
  <c r="B161" i="5"/>
  <c r="C159" i="5" l="1"/>
  <c r="D159" i="5" s="1"/>
  <c r="E159" i="5"/>
  <c r="B162" i="5"/>
  <c r="F161" i="5"/>
  <c r="C160" i="5" l="1"/>
  <c r="D160" i="5" s="1"/>
  <c r="E160" i="5" s="1"/>
  <c r="B163" i="5"/>
  <c r="F162" i="5"/>
  <c r="C161" i="5" l="1"/>
  <c r="D161" i="5" s="1"/>
  <c r="E161" i="5" s="1"/>
  <c r="B164" i="5"/>
  <c r="F163" i="5"/>
  <c r="C162" i="5" l="1"/>
  <c r="D162" i="5" s="1"/>
  <c r="E162" i="5" s="1"/>
  <c r="F164" i="5"/>
  <c r="B165" i="5"/>
  <c r="C163" i="5" l="1"/>
  <c r="D163" i="5" s="1"/>
  <c r="E163" i="5" s="1"/>
  <c r="B166" i="5"/>
  <c r="F165" i="5"/>
  <c r="C164" i="5" l="1"/>
  <c r="D164" i="5" s="1"/>
  <c r="E164" i="5" s="1"/>
  <c r="B167" i="5"/>
  <c r="F166" i="5"/>
  <c r="C165" i="5" l="1"/>
  <c r="D165" i="5" s="1"/>
  <c r="E165" i="5" s="1"/>
  <c r="B168" i="5"/>
  <c r="F167" i="5"/>
  <c r="C166" i="5" l="1"/>
  <c r="D166" i="5" s="1"/>
  <c r="E166" i="5" s="1"/>
  <c r="F168" i="5"/>
  <c r="B169" i="5"/>
  <c r="C167" i="5" l="1"/>
  <c r="D167" i="5" s="1"/>
  <c r="E167" i="5" s="1"/>
  <c r="B170" i="5"/>
  <c r="F169" i="5"/>
  <c r="C168" i="5" l="1"/>
  <c r="D168" i="5" s="1"/>
  <c r="E168" i="5" s="1"/>
  <c r="B171" i="5"/>
  <c r="F170" i="5"/>
  <c r="C169" i="5" l="1"/>
  <c r="D169" i="5" s="1"/>
  <c r="E169" i="5" s="1"/>
  <c r="B172" i="5"/>
  <c r="F171" i="5"/>
  <c r="C170" i="5" l="1"/>
  <c r="D170" i="5" s="1"/>
  <c r="E170" i="5" s="1"/>
  <c r="F172" i="5"/>
  <c r="B173" i="5"/>
  <c r="C171" i="5" l="1"/>
  <c r="D171" i="5" s="1"/>
  <c r="E171" i="5" s="1"/>
  <c r="B174" i="5"/>
  <c r="F173" i="5"/>
  <c r="C172" i="5" l="1"/>
  <c r="D172" i="5" s="1"/>
  <c r="E172" i="5" s="1"/>
  <c r="B175" i="5"/>
  <c r="F174" i="5"/>
  <c r="C173" i="5" l="1"/>
  <c r="D173" i="5" s="1"/>
  <c r="E173" i="5" s="1"/>
  <c r="B176" i="5"/>
  <c r="F175" i="5"/>
  <c r="C174" i="5" l="1"/>
  <c r="D174" i="5" s="1"/>
  <c r="E174" i="5" s="1"/>
  <c r="B177" i="5"/>
  <c r="F176" i="5"/>
  <c r="C175" i="5" l="1"/>
  <c r="D175" i="5" s="1"/>
  <c r="E175" i="5" s="1"/>
  <c r="F177" i="5"/>
  <c r="B178" i="5"/>
  <c r="C176" i="5" l="1"/>
  <c r="D176" i="5" s="1"/>
  <c r="E176" i="5" s="1"/>
  <c r="B179" i="5"/>
  <c r="F178" i="5"/>
  <c r="C177" i="5" l="1"/>
  <c r="D177" i="5" s="1"/>
  <c r="E177" i="5" s="1"/>
  <c r="B180" i="5"/>
  <c r="F179" i="5"/>
  <c r="C178" i="5" l="1"/>
  <c r="D178" i="5" s="1"/>
  <c r="E178" i="5" s="1"/>
  <c r="B181" i="5"/>
  <c r="F180" i="5"/>
  <c r="C179" i="5" l="1"/>
  <c r="D179" i="5" s="1"/>
  <c r="E179" i="5" s="1"/>
  <c r="F181" i="5"/>
  <c r="B182" i="5"/>
  <c r="C180" i="5" l="1"/>
  <c r="D180" i="5" s="1"/>
  <c r="E180" i="5" s="1"/>
  <c r="B183" i="5"/>
  <c r="F182" i="5"/>
  <c r="C181" i="5" l="1"/>
  <c r="D181" i="5" s="1"/>
  <c r="E181" i="5" s="1"/>
  <c r="B184" i="5"/>
  <c r="F183" i="5"/>
  <c r="C182" i="5" l="1"/>
  <c r="D182" i="5" s="1"/>
  <c r="E182" i="5" s="1"/>
  <c r="B185" i="5"/>
  <c r="F184" i="5"/>
  <c r="C183" i="5" l="1"/>
  <c r="D183" i="5" s="1"/>
  <c r="E183" i="5" s="1"/>
  <c r="F185" i="5"/>
  <c r="B186" i="5"/>
  <c r="C184" i="5" l="1"/>
  <c r="D184" i="5" s="1"/>
  <c r="E184" i="5" s="1"/>
  <c r="B187" i="5"/>
  <c r="F186" i="5"/>
  <c r="C185" i="5" l="1"/>
  <c r="D185" i="5" s="1"/>
  <c r="E185" i="5" s="1"/>
  <c r="B188" i="5"/>
  <c r="F187" i="5"/>
  <c r="C186" i="5" l="1"/>
  <c r="D186" i="5" s="1"/>
  <c r="E186" i="5" s="1"/>
  <c r="B189" i="5"/>
  <c r="F188" i="5"/>
  <c r="C187" i="5" l="1"/>
  <c r="D187" i="5" s="1"/>
  <c r="E187" i="5" s="1"/>
  <c r="F189" i="5"/>
  <c r="B190" i="5"/>
  <c r="C188" i="5" l="1"/>
  <c r="D188" i="5" s="1"/>
  <c r="E188" i="5" s="1"/>
  <c r="B191" i="5"/>
  <c r="F190" i="5"/>
  <c r="C189" i="5" l="1"/>
  <c r="D189" i="5" s="1"/>
  <c r="E189" i="5" s="1"/>
  <c r="B192" i="5"/>
  <c r="F191" i="5"/>
  <c r="C190" i="5" l="1"/>
  <c r="D190" i="5" s="1"/>
  <c r="E190" i="5" s="1"/>
  <c r="B193" i="5"/>
  <c r="F192" i="5"/>
  <c r="C191" i="5" l="1"/>
  <c r="D191" i="5" s="1"/>
  <c r="E191" i="5" s="1"/>
  <c r="F193" i="5"/>
  <c r="B194" i="5"/>
  <c r="C192" i="5" l="1"/>
  <c r="D192" i="5" s="1"/>
  <c r="E192" i="5" s="1"/>
  <c r="B195" i="5"/>
  <c r="F194" i="5"/>
  <c r="C193" i="5" l="1"/>
  <c r="D193" i="5" s="1"/>
  <c r="E193" i="5" s="1"/>
  <c r="B196" i="5"/>
  <c r="F195" i="5"/>
  <c r="C194" i="5" l="1"/>
  <c r="D194" i="5" s="1"/>
  <c r="E194" i="5" s="1"/>
  <c r="B197" i="5"/>
  <c r="F196" i="5"/>
  <c r="C195" i="5" l="1"/>
  <c r="D195" i="5" s="1"/>
  <c r="E195" i="5" s="1"/>
  <c r="F197" i="5"/>
  <c r="B198" i="5"/>
  <c r="C196" i="5" l="1"/>
  <c r="D196" i="5" s="1"/>
  <c r="E196" i="5" s="1"/>
  <c r="B199" i="5"/>
  <c r="F198" i="5"/>
  <c r="C197" i="5" l="1"/>
  <c r="D197" i="5" s="1"/>
  <c r="E197" i="5" s="1"/>
  <c r="B200" i="5"/>
  <c r="F199" i="5"/>
  <c r="C198" i="5" l="1"/>
  <c r="D198" i="5" s="1"/>
  <c r="E198" i="5" s="1"/>
  <c r="B201" i="5"/>
  <c r="F200" i="5"/>
  <c r="C199" i="5" l="1"/>
  <c r="D199" i="5" s="1"/>
  <c r="E199" i="5" s="1"/>
  <c r="F201" i="5"/>
  <c r="B202" i="5"/>
  <c r="C200" i="5" l="1"/>
  <c r="D200" i="5" s="1"/>
  <c r="E200" i="5" s="1"/>
  <c r="B203" i="5"/>
  <c r="F202" i="5"/>
  <c r="C201" i="5" l="1"/>
  <c r="D201" i="5" s="1"/>
  <c r="E201" i="5" s="1"/>
  <c r="B204" i="5"/>
  <c r="F203" i="5"/>
  <c r="C202" i="5" l="1"/>
  <c r="D202" i="5" s="1"/>
  <c r="E202" i="5" s="1"/>
  <c r="B205" i="5"/>
  <c r="F204" i="5"/>
  <c r="C203" i="5" l="1"/>
  <c r="D203" i="5" s="1"/>
  <c r="E203" i="5" s="1"/>
  <c r="F205" i="5"/>
  <c r="B206" i="5"/>
  <c r="C204" i="5" l="1"/>
  <c r="D204" i="5" s="1"/>
  <c r="E204" i="5" s="1"/>
  <c r="B207" i="5"/>
  <c r="F206" i="5"/>
  <c r="C205" i="5" l="1"/>
  <c r="D205" i="5" s="1"/>
  <c r="E205" i="5" s="1"/>
  <c r="B208" i="5"/>
  <c r="F207" i="5"/>
  <c r="C206" i="5" l="1"/>
  <c r="D206" i="5" s="1"/>
  <c r="E206" i="5" s="1"/>
  <c r="B209" i="5"/>
  <c r="F208" i="5"/>
  <c r="C207" i="5" l="1"/>
  <c r="D207" i="5" s="1"/>
  <c r="E207" i="5" s="1"/>
  <c r="F209" i="5"/>
  <c r="B210" i="5"/>
  <c r="C208" i="5" l="1"/>
  <c r="D208" i="5" s="1"/>
  <c r="E208" i="5" s="1"/>
  <c r="B211" i="5"/>
  <c r="F210" i="5"/>
  <c r="C209" i="5" l="1"/>
  <c r="D209" i="5" s="1"/>
  <c r="E209" i="5" s="1"/>
  <c r="B212" i="5"/>
  <c r="F211" i="5"/>
  <c r="C210" i="5" l="1"/>
  <c r="D210" i="5" s="1"/>
  <c r="E210" i="5" s="1"/>
  <c r="B213" i="5"/>
  <c r="F212" i="5"/>
  <c r="C211" i="5" l="1"/>
  <c r="D211" i="5" s="1"/>
  <c r="E211" i="5" s="1"/>
  <c r="F213" i="5"/>
  <c r="B214" i="5"/>
  <c r="C212" i="5" l="1"/>
  <c r="D212" i="5" s="1"/>
  <c r="E212" i="5" s="1"/>
  <c r="B215" i="5"/>
  <c r="F214" i="5"/>
  <c r="C213" i="5" l="1"/>
  <c r="D213" i="5" s="1"/>
  <c r="E213" i="5" s="1"/>
  <c r="B216" i="5"/>
  <c r="F215" i="5"/>
  <c r="C214" i="5" l="1"/>
  <c r="D214" i="5" s="1"/>
  <c r="E214" i="5" s="1"/>
  <c r="B217" i="5"/>
  <c r="F216" i="5"/>
  <c r="C215" i="5" l="1"/>
  <c r="D215" i="5" s="1"/>
  <c r="E215" i="5" s="1"/>
  <c r="F217" i="5"/>
  <c r="B218" i="5"/>
  <c r="C216" i="5" l="1"/>
  <c r="D216" i="5" s="1"/>
  <c r="E216" i="5" s="1"/>
  <c r="B219" i="5"/>
  <c r="F218" i="5"/>
  <c r="C217" i="5" l="1"/>
  <c r="D217" i="5" s="1"/>
  <c r="E217" i="5" s="1"/>
  <c r="B220" i="5"/>
  <c r="F219" i="5"/>
  <c r="C218" i="5" l="1"/>
  <c r="D218" i="5" s="1"/>
  <c r="E218" i="5" s="1"/>
  <c r="B221" i="5"/>
  <c r="F220" i="5"/>
  <c r="C219" i="5" l="1"/>
  <c r="D219" i="5" s="1"/>
  <c r="E219" i="5" s="1"/>
  <c r="F221" i="5"/>
  <c r="B222" i="5"/>
  <c r="C220" i="5" l="1"/>
  <c r="D220" i="5" s="1"/>
  <c r="E220" i="5" s="1"/>
  <c r="B223" i="5"/>
  <c r="F222" i="5"/>
  <c r="C221" i="5" l="1"/>
  <c r="D221" i="5" s="1"/>
  <c r="E221" i="5" s="1"/>
  <c r="B224" i="5"/>
  <c r="F223" i="5"/>
  <c r="C222" i="5" l="1"/>
  <c r="D222" i="5" s="1"/>
  <c r="E222" i="5" s="1"/>
  <c r="B225" i="5"/>
  <c r="F224" i="5"/>
  <c r="C223" i="5" l="1"/>
  <c r="D223" i="5" s="1"/>
  <c r="E223" i="5" s="1"/>
  <c r="F225" i="5"/>
  <c r="B226" i="5"/>
  <c r="C224" i="5" l="1"/>
  <c r="D224" i="5" s="1"/>
  <c r="E224" i="5" s="1"/>
  <c r="B227" i="5"/>
  <c r="F226" i="5"/>
  <c r="C225" i="5" l="1"/>
  <c r="D225" i="5" s="1"/>
  <c r="E225" i="5" s="1"/>
  <c r="B228" i="5"/>
  <c r="F227" i="5"/>
  <c r="C226" i="5" l="1"/>
  <c r="D226" i="5" s="1"/>
  <c r="E226" i="5" s="1"/>
  <c r="B229" i="5"/>
  <c r="F228" i="5"/>
  <c r="C227" i="5" l="1"/>
  <c r="D227" i="5" s="1"/>
  <c r="E227" i="5"/>
  <c r="F229" i="5"/>
  <c r="B230" i="5"/>
  <c r="C228" i="5" l="1"/>
  <c r="D228" i="5" s="1"/>
  <c r="E228" i="5"/>
  <c r="B231" i="5"/>
  <c r="F230" i="5"/>
  <c r="B232" i="5" l="1"/>
  <c r="F231" i="5"/>
  <c r="C229" i="5"/>
  <c r="D229" i="5" s="1"/>
  <c r="E229" i="5" s="1"/>
  <c r="E230" i="5" l="1"/>
  <c r="C230" i="5"/>
  <c r="D230" i="5" s="1"/>
  <c r="B233" i="5"/>
  <c r="F232" i="5"/>
  <c r="F233" i="5" l="1"/>
  <c r="B234" i="5"/>
  <c r="C231" i="5"/>
  <c r="D231" i="5" s="1"/>
  <c r="E231" i="5" s="1"/>
  <c r="C232" i="5" l="1"/>
  <c r="D232" i="5" s="1"/>
  <c r="E232" i="5" s="1"/>
  <c r="B235" i="5"/>
  <c r="F234" i="5"/>
  <c r="C233" i="5" l="1"/>
  <c r="D233" i="5" s="1"/>
  <c r="E233" i="5" s="1"/>
  <c r="B236" i="5"/>
  <c r="F235" i="5"/>
  <c r="C234" i="5" l="1"/>
  <c r="D234" i="5" s="1"/>
  <c r="E234" i="5" s="1"/>
  <c r="B237" i="5"/>
  <c r="F236" i="5"/>
  <c r="C235" i="5" l="1"/>
  <c r="D235" i="5" s="1"/>
  <c r="E235" i="5" s="1"/>
  <c r="F237" i="5"/>
  <c r="B238" i="5"/>
  <c r="C236" i="5" l="1"/>
  <c r="D236" i="5" s="1"/>
  <c r="E236" i="5" s="1"/>
  <c r="B239" i="5"/>
  <c r="F238" i="5"/>
  <c r="C237" i="5" l="1"/>
  <c r="D237" i="5" s="1"/>
  <c r="E237" i="5" s="1"/>
  <c r="B240" i="5"/>
  <c r="F239" i="5"/>
  <c r="C238" i="5" l="1"/>
  <c r="D238" i="5" s="1"/>
  <c r="E238" i="5" s="1"/>
  <c r="F240" i="5"/>
  <c r="B241" i="5"/>
  <c r="C239" i="5" l="1"/>
  <c r="D239" i="5" s="1"/>
  <c r="E239" i="5" s="1"/>
  <c r="B242" i="5"/>
  <c r="F241" i="5"/>
  <c r="C240" i="5" l="1"/>
  <c r="D240" i="5" s="1"/>
  <c r="E240" i="5" s="1"/>
  <c r="B243" i="5"/>
  <c r="F242" i="5"/>
  <c r="C241" i="5" l="1"/>
  <c r="D241" i="5" s="1"/>
  <c r="E241" i="5" s="1"/>
  <c r="B244" i="5"/>
  <c r="F243" i="5"/>
  <c r="C242" i="5" l="1"/>
  <c r="D242" i="5" s="1"/>
  <c r="E242" i="5" s="1"/>
  <c r="B245" i="5"/>
  <c r="F244" i="5"/>
  <c r="C243" i="5" l="1"/>
  <c r="D243" i="5" s="1"/>
  <c r="E243" i="5" s="1"/>
  <c r="B246" i="5"/>
  <c r="F245" i="5"/>
  <c r="C244" i="5" l="1"/>
  <c r="D244" i="5" s="1"/>
  <c r="E244" i="5" s="1"/>
  <c r="F246" i="5"/>
  <c r="B247" i="5"/>
  <c r="C245" i="5" l="1"/>
  <c r="D245" i="5" s="1"/>
  <c r="E245" i="5" s="1"/>
  <c r="B248" i="5"/>
  <c r="F247" i="5"/>
  <c r="C246" i="5" l="1"/>
  <c r="D246" i="5" s="1"/>
  <c r="E246" i="5" s="1"/>
  <c r="B249" i="5"/>
  <c r="F248" i="5"/>
  <c r="C247" i="5" l="1"/>
  <c r="D247" i="5" s="1"/>
  <c r="E247" i="5" s="1"/>
  <c r="B250" i="5"/>
  <c r="F249" i="5"/>
  <c r="C248" i="5" l="1"/>
  <c r="D248" i="5" s="1"/>
  <c r="E248" i="5" s="1"/>
  <c r="F250" i="5"/>
  <c r="B251" i="5"/>
  <c r="C249" i="5" l="1"/>
  <c r="D249" i="5" s="1"/>
  <c r="E249" i="5" s="1"/>
  <c r="B252" i="5"/>
  <c r="F251" i="5"/>
  <c r="C250" i="5" l="1"/>
  <c r="D250" i="5" s="1"/>
  <c r="E250" i="5" s="1"/>
  <c r="B253" i="5"/>
  <c r="F252" i="5"/>
  <c r="C251" i="5" l="1"/>
  <c r="D251" i="5" s="1"/>
  <c r="E251" i="5" s="1"/>
  <c r="B254" i="5"/>
  <c r="F253" i="5"/>
  <c r="C252" i="5" l="1"/>
  <c r="D252" i="5" s="1"/>
  <c r="E252" i="5" s="1"/>
  <c r="F254" i="5"/>
  <c r="B255" i="5"/>
  <c r="C253" i="5" l="1"/>
  <c r="D253" i="5" s="1"/>
  <c r="E253" i="5" s="1"/>
  <c r="B256" i="5"/>
  <c r="F255" i="5"/>
  <c r="C254" i="5" l="1"/>
  <c r="D254" i="5" s="1"/>
  <c r="E254" i="5" s="1"/>
  <c r="B257" i="5"/>
  <c r="F256" i="5"/>
  <c r="C255" i="5" l="1"/>
  <c r="D255" i="5" s="1"/>
  <c r="E255" i="5" s="1"/>
  <c r="B258" i="5"/>
  <c r="F257" i="5"/>
  <c r="C256" i="5" l="1"/>
  <c r="D256" i="5" s="1"/>
  <c r="E256" i="5" s="1"/>
  <c r="F258" i="5"/>
  <c r="B259" i="5"/>
  <c r="C257" i="5" l="1"/>
  <c r="D257" i="5" s="1"/>
  <c r="E257" i="5" s="1"/>
  <c r="B260" i="5"/>
  <c r="F259" i="5"/>
  <c r="C258" i="5" l="1"/>
  <c r="D258" i="5" s="1"/>
  <c r="E258" i="5" s="1"/>
  <c r="B261" i="5"/>
  <c r="F260" i="5"/>
  <c r="E259" i="5" l="1"/>
  <c r="C259" i="5"/>
  <c r="D259" i="5" s="1"/>
  <c r="B262" i="5"/>
  <c r="F261" i="5"/>
  <c r="F262" i="5" l="1"/>
  <c r="B263" i="5"/>
  <c r="C260" i="5"/>
  <c r="D260" i="5" s="1"/>
  <c r="E260" i="5" s="1"/>
  <c r="C261" i="5" l="1"/>
  <c r="D261" i="5" s="1"/>
  <c r="E261" i="5" s="1"/>
  <c r="B264" i="5"/>
  <c r="F263" i="5"/>
  <c r="C262" i="5" l="1"/>
  <c r="D262" i="5" s="1"/>
  <c r="E262" i="5" s="1"/>
  <c r="B265" i="5"/>
  <c r="F264" i="5"/>
  <c r="C263" i="5" l="1"/>
  <c r="D263" i="5" s="1"/>
  <c r="E263" i="5" s="1"/>
  <c r="B266" i="5"/>
  <c r="F265" i="5"/>
  <c r="C264" i="5" l="1"/>
  <c r="D264" i="5" s="1"/>
  <c r="E264" i="5"/>
  <c r="F266" i="5"/>
  <c r="B267" i="5"/>
  <c r="B268" i="5" l="1"/>
  <c r="F267" i="5"/>
  <c r="C265" i="5"/>
  <c r="D265" i="5" s="1"/>
  <c r="E265" i="5" s="1"/>
  <c r="C266" i="5" l="1"/>
  <c r="D266" i="5" s="1"/>
  <c r="E266" i="5" s="1"/>
  <c r="B269" i="5"/>
  <c r="F268" i="5"/>
  <c r="C267" i="5" l="1"/>
  <c r="D267" i="5" s="1"/>
  <c r="E267" i="5" s="1"/>
  <c r="B270" i="5"/>
  <c r="F269" i="5"/>
  <c r="C268" i="5" l="1"/>
  <c r="D268" i="5" s="1"/>
  <c r="E268" i="5"/>
  <c r="F270" i="5"/>
  <c r="B271" i="5"/>
  <c r="B272" i="5" l="1"/>
  <c r="F271" i="5"/>
  <c r="C269" i="5"/>
  <c r="D269" i="5" s="1"/>
  <c r="E269" i="5" s="1"/>
  <c r="C270" i="5" l="1"/>
  <c r="D270" i="5" s="1"/>
  <c r="E270" i="5" s="1"/>
  <c r="B273" i="5"/>
  <c r="F272" i="5"/>
  <c r="C271" i="5" l="1"/>
  <c r="D271" i="5" s="1"/>
  <c r="E271" i="5" s="1"/>
  <c r="B274" i="5"/>
  <c r="F273" i="5"/>
  <c r="C272" i="5" l="1"/>
  <c r="D272" i="5" s="1"/>
  <c r="E272" i="5" s="1"/>
  <c r="F274" i="5"/>
  <c r="B275" i="5"/>
  <c r="C273" i="5" l="1"/>
  <c r="D273" i="5" s="1"/>
  <c r="E273" i="5" s="1"/>
  <c r="B276" i="5"/>
  <c r="F275" i="5"/>
  <c r="C274" i="5" l="1"/>
  <c r="D274" i="5" s="1"/>
  <c r="E274" i="5" s="1"/>
  <c r="B277" i="5"/>
  <c r="F276" i="5"/>
  <c r="C275" i="5" l="1"/>
  <c r="D275" i="5" s="1"/>
  <c r="E275" i="5" s="1"/>
  <c r="B278" i="5"/>
  <c r="F277" i="5"/>
  <c r="C276" i="5" l="1"/>
  <c r="D276" i="5" s="1"/>
  <c r="E276" i="5" s="1"/>
  <c r="F278" i="5"/>
  <c r="B279" i="5"/>
  <c r="C277" i="5" l="1"/>
  <c r="D277" i="5" s="1"/>
  <c r="E277" i="5" s="1"/>
  <c r="B280" i="5"/>
  <c r="F279" i="5"/>
  <c r="C278" i="5" l="1"/>
  <c r="D278" i="5" s="1"/>
  <c r="E278" i="5" s="1"/>
  <c r="B281" i="5"/>
  <c r="F280" i="5"/>
  <c r="C279" i="5" l="1"/>
  <c r="D279" i="5" s="1"/>
  <c r="E279" i="5" s="1"/>
  <c r="B282" i="5"/>
  <c r="F281" i="5"/>
  <c r="C280" i="5" l="1"/>
  <c r="D280" i="5" s="1"/>
  <c r="E280" i="5" s="1"/>
  <c r="F282" i="5"/>
  <c r="B283" i="5"/>
  <c r="C281" i="5" l="1"/>
  <c r="D281" i="5" s="1"/>
  <c r="E281" i="5" s="1"/>
  <c r="B284" i="5"/>
  <c r="F283" i="5"/>
  <c r="C282" i="5" l="1"/>
  <c r="D282" i="5" s="1"/>
  <c r="E282" i="5" s="1"/>
  <c r="B285" i="5"/>
  <c r="F284" i="5"/>
  <c r="C283" i="5" l="1"/>
  <c r="D283" i="5" s="1"/>
  <c r="E283" i="5" s="1"/>
  <c r="B286" i="5"/>
  <c r="F285" i="5"/>
  <c r="C284" i="5" l="1"/>
  <c r="D284" i="5" s="1"/>
  <c r="E284" i="5" s="1"/>
  <c r="F286" i="5"/>
  <c r="B287" i="5"/>
  <c r="C285" i="5" l="1"/>
  <c r="D285" i="5" s="1"/>
  <c r="E285" i="5" s="1"/>
  <c r="B288" i="5"/>
  <c r="F287" i="5"/>
  <c r="C286" i="5" l="1"/>
  <c r="D286" i="5" s="1"/>
  <c r="E286" i="5" s="1"/>
  <c r="B289" i="5"/>
  <c r="F288" i="5"/>
  <c r="C287" i="5" l="1"/>
  <c r="D287" i="5" s="1"/>
  <c r="E287" i="5" s="1"/>
  <c r="B290" i="5"/>
  <c r="F289" i="5"/>
  <c r="C288" i="5" l="1"/>
  <c r="D288" i="5" s="1"/>
  <c r="E288" i="5"/>
  <c r="F290" i="5"/>
  <c r="B291" i="5"/>
  <c r="B292" i="5" l="1"/>
  <c r="F291" i="5"/>
  <c r="C289" i="5"/>
  <c r="D289" i="5" s="1"/>
  <c r="E289" i="5"/>
  <c r="C290" i="5" l="1"/>
  <c r="D290" i="5" s="1"/>
  <c r="E290" i="5" s="1"/>
  <c r="B293" i="5"/>
  <c r="F292" i="5"/>
  <c r="C291" i="5" l="1"/>
  <c r="D291" i="5" s="1"/>
  <c r="E291" i="5" s="1"/>
  <c r="B294" i="5"/>
  <c r="F293" i="5"/>
  <c r="C292" i="5" l="1"/>
  <c r="D292" i="5" s="1"/>
  <c r="E292" i="5"/>
  <c r="F294" i="5"/>
  <c r="B295" i="5"/>
  <c r="B296" i="5" l="1"/>
  <c r="F295" i="5"/>
  <c r="C293" i="5"/>
  <c r="D293" i="5" s="1"/>
  <c r="E293" i="5"/>
  <c r="C294" i="5" l="1"/>
  <c r="D294" i="5" s="1"/>
  <c r="E294" i="5" s="1"/>
  <c r="B297" i="5"/>
  <c r="F296" i="5"/>
  <c r="C295" i="5" l="1"/>
  <c r="D295" i="5" s="1"/>
  <c r="E295" i="5" s="1"/>
  <c r="B298" i="5"/>
  <c r="F297" i="5"/>
  <c r="C296" i="5" l="1"/>
  <c r="D296" i="5" s="1"/>
  <c r="E296" i="5"/>
  <c r="F298" i="5"/>
  <c r="B299" i="5"/>
  <c r="B300" i="5" l="1"/>
  <c r="F299" i="5"/>
  <c r="C297" i="5"/>
  <c r="D297" i="5" s="1"/>
  <c r="E297" i="5" s="1"/>
  <c r="C298" i="5" l="1"/>
  <c r="D298" i="5" s="1"/>
  <c r="E298" i="5" s="1"/>
  <c r="B301" i="5"/>
  <c r="F300" i="5"/>
  <c r="C299" i="5" l="1"/>
  <c r="D299" i="5" s="1"/>
  <c r="E299" i="5" s="1"/>
  <c r="F301" i="5"/>
  <c r="B302" i="5"/>
  <c r="C300" i="5" l="1"/>
  <c r="D300" i="5" s="1"/>
  <c r="E300" i="5"/>
  <c r="B303" i="5"/>
  <c r="F302" i="5"/>
  <c r="F303" i="5" l="1"/>
  <c r="B304" i="5"/>
  <c r="C301" i="5"/>
  <c r="D301" i="5" s="1"/>
  <c r="E301" i="5" s="1"/>
  <c r="C302" i="5" l="1"/>
  <c r="D302" i="5" s="1"/>
  <c r="E302" i="5"/>
  <c r="B305" i="5"/>
  <c r="F304" i="5"/>
  <c r="F305" i="5" l="1"/>
  <c r="B306" i="5"/>
  <c r="C303" i="5"/>
  <c r="D303" i="5" s="1"/>
  <c r="E303" i="5" s="1"/>
  <c r="C304" i="5" l="1"/>
  <c r="D304" i="5" s="1"/>
  <c r="E304" i="5" s="1"/>
  <c r="B307" i="5"/>
  <c r="F306" i="5"/>
  <c r="C305" i="5" l="1"/>
  <c r="D305" i="5" s="1"/>
  <c r="E305" i="5" s="1"/>
  <c r="F307" i="5"/>
  <c r="B308" i="5"/>
  <c r="C306" i="5" l="1"/>
  <c r="D306" i="5" s="1"/>
  <c r="E306" i="5"/>
  <c r="B309" i="5"/>
  <c r="F308" i="5"/>
  <c r="F309" i="5" l="1"/>
  <c r="B310" i="5"/>
  <c r="C307" i="5"/>
  <c r="D307" i="5" s="1"/>
  <c r="E307" i="5" s="1"/>
  <c r="C308" i="5" l="1"/>
  <c r="D308" i="5" s="1"/>
  <c r="E308" i="5" s="1"/>
  <c r="B311" i="5"/>
  <c r="F310" i="5"/>
  <c r="C309" i="5" l="1"/>
  <c r="D309" i="5" s="1"/>
  <c r="E309" i="5" s="1"/>
  <c r="F311" i="5"/>
  <c r="B312" i="5"/>
  <c r="C310" i="5" l="1"/>
  <c r="D310" i="5" s="1"/>
  <c r="E310" i="5"/>
  <c r="B313" i="5"/>
  <c r="F312" i="5"/>
  <c r="B314" i="5" l="1"/>
  <c r="F313" i="5"/>
  <c r="C311" i="5"/>
  <c r="D311" i="5" s="1"/>
  <c r="E311" i="5"/>
  <c r="C312" i="5" l="1"/>
  <c r="D312" i="5" s="1"/>
  <c r="E312" i="5" s="1"/>
  <c r="B315" i="5"/>
  <c r="F314" i="5"/>
  <c r="C313" i="5" l="1"/>
  <c r="D313" i="5" s="1"/>
  <c r="E313" i="5" s="1"/>
  <c r="B316" i="5"/>
  <c r="F315" i="5"/>
  <c r="C314" i="5" l="1"/>
  <c r="D314" i="5" s="1"/>
  <c r="E314" i="5"/>
  <c r="F316" i="5"/>
  <c r="B317" i="5"/>
  <c r="B318" i="5" l="1"/>
  <c r="F317" i="5"/>
  <c r="C315" i="5"/>
  <c r="D315" i="5" s="1"/>
  <c r="E315" i="5" s="1"/>
  <c r="C316" i="5" l="1"/>
  <c r="D316" i="5" s="1"/>
  <c r="E316" i="5" s="1"/>
  <c r="B319" i="5"/>
  <c r="F318" i="5"/>
  <c r="C317" i="5" l="1"/>
  <c r="D317" i="5" s="1"/>
  <c r="E317" i="5" s="1"/>
  <c r="B320" i="5"/>
  <c r="F319" i="5"/>
  <c r="C318" i="5" l="1"/>
  <c r="D318" i="5" s="1"/>
  <c r="E318" i="5"/>
  <c r="F320" i="5"/>
  <c r="B321" i="5"/>
  <c r="B322" i="5" l="1"/>
  <c r="F321" i="5"/>
  <c r="C319" i="5"/>
  <c r="D319" i="5" s="1"/>
  <c r="E319" i="5"/>
  <c r="C320" i="5" l="1"/>
  <c r="D320" i="5" s="1"/>
  <c r="E320" i="5" s="1"/>
  <c r="B323" i="5"/>
  <c r="F322" i="5"/>
  <c r="C321" i="5" l="1"/>
  <c r="D321" i="5" s="1"/>
  <c r="E321" i="5" s="1"/>
  <c r="B324" i="5"/>
  <c r="F323" i="5"/>
  <c r="C322" i="5" l="1"/>
  <c r="D322" i="5" s="1"/>
  <c r="E322" i="5"/>
  <c r="F324" i="5"/>
  <c r="B325" i="5"/>
  <c r="B326" i="5" l="1"/>
  <c r="F325" i="5"/>
  <c r="C323" i="5"/>
  <c r="D323" i="5" s="1"/>
  <c r="E323" i="5"/>
  <c r="C324" i="5" l="1"/>
  <c r="D324" i="5" s="1"/>
  <c r="E324" i="5" s="1"/>
  <c r="B327" i="5"/>
  <c r="F326" i="5"/>
  <c r="C325" i="5" l="1"/>
  <c r="D325" i="5" s="1"/>
  <c r="E325" i="5" s="1"/>
  <c r="B328" i="5"/>
  <c r="F327" i="5"/>
  <c r="C326" i="5" l="1"/>
  <c r="D326" i="5" s="1"/>
  <c r="E326" i="5"/>
  <c r="F328" i="5"/>
  <c r="B329" i="5"/>
  <c r="B330" i="5" l="1"/>
  <c r="F329" i="5"/>
  <c r="C327" i="5"/>
  <c r="D327" i="5" s="1"/>
  <c r="E327" i="5"/>
  <c r="C328" i="5" l="1"/>
  <c r="D328" i="5" s="1"/>
  <c r="E328" i="5" s="1"/>
  <c r="B331" i="5"/>
  <c r="F330" i="5"/>
  <c r="C329" i="5" l="1"/>
  <c r="D329" i="5" s="1"/>
  <c r="E329" i="5" s="1"/>
  <c r="B332" i="5"/>
  <c r="F331" i="5"/>
  <c r="C330" i="5" l="1"/>
  <c r="D330" i="5" s="1"/>
  <c r="E330" i="5"/>
  <c r="F332" i="5"/>
  <c r="B333" i="5"/>
  <c r="B334" i="5" l="1"/>
  <c r="F333" i="5"/>
  <c r="C331" i="5"/>
  <c r="D331" i="5" s="1"/>
  <c r="E331" i="5"/>
  <c r="C332" i="5" l="1"/>
  <c r="D332" i="5" s="1"/>
  <c r="E332" i="5" s="1"/>
  <c r="B335" i="5"/>
  <c r="F334" i="5"/>
  <c r="C333" i="5" l="1"/>
  <c r="D333" i="5" s="1"/>
  <c r="E333" i="5" s="1"/>
  <c r="B336" i="5"/>
  <c r="F335" i="5"/>
  <c r="C334" i="5" l="1"/>
  <c r="D334" i="5" s="1"/>
  <c r="E334" i="5"/>
  <c r="F336" i="5"/>
  <c r="B337" i="5"/>
  <c r="B338" i="5" l="1"/>
  <c r="F337" i="5"/>
  <c r="C335" i="5"/>
  <c r="D335" i="5" s="1"/>
  <c r="E335" i="5"/>
  <c r="C336" i="5" l="1"/>
  <c r="D336" i="5" s="1"/>
  <c r="E336" i="5" s="1"/>
  <c r="B339" i="5"/>
  <c r="F338" i="5"/>
  <c r="C337" i="5" l="1"/>
  <c r="D337" i="5" s="1"/>
  <c r="E337" i="5" s="1"/>
  <c r="B340" i="5"/>
  <c r="F339" i="5"/>
  <c r="C338" i="5" l="1"/>
  <c r="D338" i="5" s="1"/>
  <c r="E338" i="5"/>
  <c r="F340" i="5"/>
  <c r="B341" i="5"/>
  <c r="B342" i="5" l="1"/>
  <c r="F341" i="5"/>
  <c r="C339" i="5"/>
  <c r="D339" i="5" s="1"/>
  <c r="E339" i="5" s="1"/>
  <c r="C340" i="5" l="1"/>
  <c r="D340" i="5" s="1"/>
  <c r="E340" i="5" s="1"/>
  <c r="B343" i="5"/>
  <c r="F342" i="5"/>
  <c r="C341" i="5" l="1"/>
  <c r="D341" i="5" s="1"/>
  <c r="E341" i="5" s="1"/>
  <c r="B344" i="5"/>
  <c r="F343" i="5"/>
  <c r="C342" i="5" l="1"/>
  <c r="D342" i="5" s="1"/>
  <c r="E342" i="5"/>
  <c r="F344" i="5"/>
  <c r="B345" i="5"/>
  <c r="B346" i="5" l="1"/>
  <c r="F345" i="5"/>
  <c r="C343" i="5"/>
  <c r="D343" i="5" s="1"/>
  <c r="E343" i="5"/>
  <c r="C344" i="5" l="1"/>
  <c r="D344" i="5" s="1"/>
  <c r="E344" i="5" s="1"/>
  <c r="B347" i="5"/>
  <c r="F346" i="5"/>
  <c r="C345" i="5" l="1"/>
  <c r="D345" i="5" s="1"/>
  <c r="E345" i="5" s="1"/>
  <c r="B348" i="5"/>
  <c r="F347" i="5"/>
  <c r="C346" i="5" l="1"/>
  <c r="D346" i="5" s="1"/>
  <c r="E346" i="5"/>
  <c r="F348" i="5"/>
  <c r="B349" i="5"/>
  <c r="B350" i="5" l="1"/>
  <c r="F349" i="5"/>
  <c r="C347" i="5"/>
  <c r="D347" i="5" s="1"/>
  <c r="E347" i="5"/>
  <c r="C348" i="5" l="1"/>
  <c r="D348" i="5" s="1"/>
  <c r="E348" i="5" s="1"/>
  <c r="B351" i="5"/>
  <c r="F350" i="5"/>
  <c r="C349" i="5" l="1"/>
  <c r="D349" i="5" s="1"/>
  <c r="E349" i="5" s="1"/>
  <c r="B352" i="5"/>
  <c r="F351" i="5"/>
  <c r="C350" i="5" l="1"/>
  <c r="D350" i="5" s="1"/>
  <c r="E350" i="5"/>
  <c r="F352" i="5"/>
  <c r="B353" i="5"/>
  <c r="B354" i="5" l="1"/>
  <c r="F353" i="5"/>
  <c r="C351" i="5"/>
  <c r="D351" i="5" s="1"/>
  <c r="E351" i="5" s="1"/>
  <c r="C352" i="5" l="1"/>
  <c r="D352" i="5" s="1"/>
  <c r="E352" i="5" s="1"/>
  <c r="B355" i="5"/>
  <c r="F354" i="5"/>
  <c r="C353" i="5" l="1"/>
  <c r="D353" i="5" s="1"/>
  <c r="E353" i="5" s="1"/>
  <c r="B356" i="5"/>
  <c r="F355" i="5"/>
  <c r="C354" i="5" l="1"/>
  <c r="D354" i="5" s="1"/>
  <c r="E354" i="5"/>
  <c r="F356" i="5"/>
  <c r="B357" i="5"/>
  <c r="B358" i="5" l="1"/>
  <c r="F357" i="5"/>
  <c r="C355" i="5"/>
  <c r="D355" i="5" s="1"/>
  <c r="E355" i="5"/>
  <c r="C356" i="5" l="1"/>
  <c r="D356" i="5" s="1"/>
  <c r="E356" i="5" s="1"/>
  <c r="B359" i="5"/>
  <c r="F358" i="5"/>
  <c r="C357" i="5" l="1"/>
  <c r="D357" i="5" s="1"/>
  <c r="E357" i="5" s="1"/>
  <c r="B360" i="5"/>
  <c r="F359" i="5"/>
  <c r="C358" i="5" l="1"/>
  <c r="D358" i="5" s="1"/>
  <c r="E358" i="5"/>
  <c r="F360" i="5"/>
  <c r="B361" i="5"/>
  <c r="B362" i="5" l="1"/>
  <c r="F361" i="5"/>
  <c r="C359" i="5"/>
  <c r="D359" i="5" s="1"/>
  <c r="E359" i="5"/>
  <c r="C360" i="5" l="1"/>
  <c r="D360" i="5" s="1"/>
  <c r="E360" i="5" s="1"/>
  <c r="B363" i="5"/>
  <c r="F362" i="5"/>
  <c r="C361" i="5" l="1"/>
  <c r="D361" i="5" s="1"/>
  <c r="E361" i="5" s="1"/>
  <c r="B364" i="5"/>
  <c r="F363" i="5"/>
  <c r="C362" i="5" l="1"/>
  <c r="D362" i="5" s="1"/>
  <c r="E362" i="5"/>
  <c r="F364" i="5"/>
  <c r="B365" i="5"/>
  <c r="B366" i="5" l="1"/>
  <c r="F365" i="5"/>
  <c r="C363" i="5"/>
  <c r="D363" i="5" s="1"/>
  <c r="E363" i="5"/>
  <c r="C364" i="5" l="1"/>
  <c r="D364" i="5" s="1"/>
  <c r="E364" i="5" s="1"/>
  <c r="B367" i="5"/>
  <c r="F366" i="5"/>
  <c r="C365" i="5" l="1"/>
  <c r="D365" i="5" s="1"/>
  <c r="E365" i="5" s="1"/>
  <c r="B368" i="5"/>
  <c r="F368" i="5" s="1"/>
  <c r="F367" i="5"/>
  <c r="C366" i="5" l="1"/>
  <c r="D366" i="5" s="1"/>
  <c r="E366" i="5"/>
  <c r="B19" i="4"/>
  <c r="B14" i="4"/>
  <c r="B9" i="4"/>
  <c r="B4" i="4"/>
  <c r="C367" i="5" l="1"/>
  <c r="D367" i="5" s="1"/>
  <c r="E367" i="5"/>
  <c r="C368" i="5" l="1"/>
  <c r="D368" i="5" s="1"/>
  <c r="E3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Ringstrom</author>
  </authors>
  <commentList>
    <comment ref="A3" authorId="0" shapeId="0" xr:uid="{9D27E42F-7F01-4C3E-A36B-0704B1F26F7C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</author>
  </authors>
  <commentList>
    <comment ref="B1" authorId="0" shapeId="0" xr:uid="{2B4AB671-9C04-4C55-AF5E-06F935CE860A}">
      <text>
        <r>
          <rPr>
            <b/>
            <sz val="8"/>
            <color indexed="81"/>
            <rFont val="Tahoma"/>
            <family val="2"/>
          </rPr>
          <t xml:space="preserve">David: </t>
        </r>
        <r>
          <rPr>
            <sz val="8"/>
            <color indexed="81"/>
            <rFont val="Tahoma"/>
            <family val="2"/>
          </rPr>
          <t>Save time by typing 5.25% instead of 0.0525 when entering percentages.</t>
        </r>
      </text>
    </comment>
    <comment ref="B3" authorId="0" shapeId="0" xr:uid="{375CAE27-18FC-4C6A-B89D-D3CDF8D71DA2}">
      <text>
        <r>
          <rPr>
            <b/>
            <sz val="8"/>
            <color indexed="81"/>
            <rFont val="Tahoma"/>
            <family val="2"/>
          </rPr>
          <t xml:space="preserve">David: </t>
        </r>
        <r>
          <rPr>
            <sz val="8"/>
            <color indexed="81"/>
            <rFont val="Tahoma"/>
            <family val="2"/>
          </rPr>
          <t>If a cell is set to the General number format, you can enter $ and/or commas as you type a number to streamline data entry and format the cell at once.</t>
        </r>
      </text>
    </comment>
    <comment ref="B4" authorId="0" shapeId="0" xr:uid="{D7013EA4-D113-4906-A6F3-DBFB8351F29B}">
      <text>
        <r>
          <rPr>
            <b/>
            <sz val="8"/>
            <color indexed="81"/>
            <rFont val="Tahoma"/>
            <family val="2"/>
          </rPr>
          <t xml:space="preserve">David: </t>
        </r>
        <r>
          <rPr>
            <sz val="8"/>
            <color indexed="81"/>
            <rFont val="Tahoma"/>
            <family val="2"/>
          </rPr>
          <t xml:space="preserve">The </t>
        </r>
        <r>
          <rPr>
            <b/>
            <sz val="8"/>
            <color indexed="81"/>
            <rFont val="Tahoma"/>
            <family val="2"/>
          </rPr>
          <t>PMT</t>
        </r>
        <r>
          <rPr>
            <sz val="8"/>
            <color indexed="81"/>
            <rFont val="Tahoma"/>
            <family val="2"/>
          </rPr>
          <t xml:space="preserve"> function always returns a negative value, which you can overcome by adding a minus sign before the formula.</t>
        </r>
      </text>
    </comment>
    <comment ref="B5" authorId="0" shapeId="0" xr:uid="{BE290744-DB80-4FDF-96E8-E5D1E56A8211}">
      <text>
        <r>
          <rPr>
            <b/>
            <sz val="8"/>
            <color indexed="81"/>
            <rFont val="Tahoma"/>
            <family val="2"/>
          </rPr>
          <t xml:space="preserve">David: </t>
        </r>
        <r>
          <rPr>
            <b/>
            <sz val="8"/>
            <color indexed="81"/>
            <rFont val="Tahoma"/>
            <family val="2"/>
          </rPr>
          <t>CUMIMPT</t>
        </r>
        <r>
          <rPr>
            <sz val="8"/>
            <color indexed="81"/>
            <rFont val="Tahoma"/>
            <family val="2"/>
          </rPr>
          <t xml:space="preserve"> returns #NAME? in Excel 2003 and earlier, but calculates interest expense for any period of a loan in Excel 2007 and later.</t>
        </r>
      </text>
    </comment>
    <comment ref="B6" authorId="0" shapeId="0" xr:uid="{A3BEDA46-8459-4CA9-BF17-B79A730695A5}">
      <text>
        <r>
          <rPr>
            <b/>
            <sz val="8"/>
            <color indexed="81"/>
            <rFont val="Tahoma"/>
            <family val="2"/>
          </rPr>
          <t>David: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CUMPRINC</t>
        </r>
        <r>
          <rPr>
            <sz val="8"/>
            <color indexed="81"/>
            <rFont val="Tahoma"/>
            <family val="2"/>
          </rPr>
          <t xml:space="preserve"> returns #NAME? in Excel 2003, but is available in Excel 2007 and later.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</author>
  </authors>
  <commentList>
    <comment ref="A4" authorId="0" shapeId="0" xr:uid="{9E72377C-FA2B-4C16-A066-EC621DB72AC2}">
      <text/>
    </comment>
    <comment ref="C4" authorId="0" shapeId="0" xr:uid="{B083AEBE-141F-4A58-8559-C83441041C58}">
      <text/>
    </comment>
    <comment ref="E4" authorId="0" shapeId="0" xr:uid="{44A078C1-A221-40DA-9189-8944AC174BB9}">
      <text/>
    </comment>
  </commentList>
</comments>
</file>

<file path=xl/sharedStrings.xml><?xml version="1.0" encoding="utf-8"?>
<sst xmlns="http://schemas.openxmlformats.org/spreadsheetml/2006/main" count="362" uniqueCount="140">
  <si>
    <t>Data</t>
  </si>
  <si>
    <t>Jan</t>
  </si>
  <si>
    <t>Feb</t>
  </si>
  <si>
    <t>Mar</t>
  </si>
  <si>
    <t>Apples</t>
  </si>
  <si>
    <t>Oranges</t>
  </si>
  <si>
    <t>Line Charts</t>
  </si>
  <si>
    <t>Column Charts</t>
  </si>
  <si>
    <t>Win-Loss Charts</t>
  </si>
  <si>
    <t>As referred to during the presentation:</t>
  </si>
  <si>
    <t>Page 5</t>
  </si>
  <si>
    <t>Sparklines Feature (Excel 2010+)</t>
  </si>
  <si>
    <t>Region</t>
  </si>
  <si>
    <t>City</t>
  </si>
  <si>
    <t>Vendor</t>
  </si>
  <si>
    <t>Product</t>
  </si>
  <si>
    <t>Cases Sold</t>
  </si>
  <si>
    <t>Total Sales</t>
  </si>
  <si>
    <t>North GA</t>
  </si>
  <si>
    <t>Atlanta</t>
  </si>
  <si>
    <t>Fruit R Us</t>
  </si>
  <si>
    <t>Kiwi</t>
  </si>
  <si>
    <t>Bananas</t>
  </si>
  <si>
    <t>Mixed Berries</t>
  </si>
  <si>
    <t>Bob's Fruit</t>
  </si>
  <si>
    <t>Fruitju</t>
  </si>
  <si>
    <t>Orange U Glad</t>
  </si>
  <si>
    <t>Blue Ridge</t>
  </si>
  <si>
    <t>Mountain Fruit</t>
  </si>
  <si>
    <t>Clarkesville</t>
  </si>
  <si>
    <t>Fruit Direct</t>
  </si>
  <si>
    <t>Mid GA</t>
  </si>
  <si>
    <t>Macon</t>
  </si>
  <si>
    <t>Middle Georgia Fruit</t>
  </si>
  <si>
    <t>Whistlestop Fruit Stand</t>
  </si>
  <si>
    <t>South GA</t>
  </si>
  <si>
    <t>Brunswick</t>
  </si>
  <si>
    <t>Navel Oranges &amp; More</t>
  </si>
  <si>
    <t>Valdosta</t>
  </si>
  <si>
    <t>Oranges 'n Onions</t>
  </si>
  <si>
    <t>Page 6</t>
  </si>
  <si>
    <t>Subtotal Feature</t>
  </si>
  <si>
    <t>Page 7</t>
  </si>
  <si>
    <t>Formatting Subtotals</t>
  </si>
  <si>
    <t>Page 9</t>
  </si>
  <si>
    <t>Add Clear Filter to Quick Access Toolbar</t>
  </si>
  <si>
    <t>Page 10</t>
  </si>
  <si>
    <t>Table Feature</t>
  </si>
  <si>
    <t>Page 11</t>
  </si>
  <si>
    <t>Table Feature Total Row</t>
  </si>
  <si>
    <t>Sales</t>
  </si>
  <si>
    <t>Costs</t>
  </si>
  <si>
    <t>Net</t>
  </si>
  <si>
    <t>Pears</t>
  </si>
  <si>
    <t>Page 8</t>
  </si>
  <si>
    <t>Filtering Keyboard Shortcut</t>
  </si>
  <si>
    <t>Interest</t>
  </si>
  <si>
    <t>Term</t>
  </si>
  <si>
    <t>Loan</t>
  </si>
  <si>
    <t>Payment</t>
  </si>
  <si>
    <t>Total Interest</t>
  </si>
  <si>
    <t>Year 2 Principal</t>
  </si>
  <si>
    <t>Period #</t>
  </si>
  <si>
    <t>Date</t>
  </si>
  <si>
    <t>Principal</t>
  </si>
  <si>
    <t>Balance</t>
  </si>
  <si>
    <t>Year</t>
  </si>
  <si>
    <t>Page 14</t>
  </si>
  <si>
    <t>Inquire Add-In (Enterprise Versions)</t>
  </si>
  <si>
    <t>Page 17</t>
  </si>
  <si>
    <t>N Function</t>
  </si>
  <si>
    <t>Page 21</t>
  </si>
  <si>
    <t>Creating a Lock Cell Shortcut</t>
  </si>
  <si>
    <t>Page 16</t>
  </si>
  <si>
    <t>Locating Circular References</t>
  </si>
  <si>
    <t>Page 18</t>
  </si>
  <si>
    <t>Allow Editing Directly in Cells</t>
  </si>
  <si>
    <t>Chart based on cell references</t>
  </si>
  <si>
    <t>Fruit</t>
  </si>
  <si>
    <t>January</t>
  </si>
  <si>
    <t>February</t>
  </si>
  <si>
    <t>March</t>
  </si>
  <si>
    <t>Chart based on Table</t>
  </si>
  <si>
    <t>Page 19</t>
  </si>
  <si>
    <t>Use F2 to Toggle Enter/Edit Modes</t>
  </si>
  <si>
    <t>Days</t>
  </si>
  <si>
    <t>Months</t>
  </si>
  <si>
    <t>Years</t>
  </si>
  <si>
    <t>Unit Options</t>
  </si>
  <si>
    <t>"Y" - number of complete years</t>
  </si>
  <si>
    <t>"M" - number of complete months</t>
  </si>
  <si>
    <t>"D" - number of days</t>
  </si>
  <si>
    <t>"MD" - number of days ignoring months/years*</t>
  </si>
  <si>
    <t>"YM" - number of months ignoring days/years</t>
  </si>
  <si>
    <t>"YD" - number of years ignoring months/days</t>
  </si>
  <si>
    <t>* See help documentation for potential miscalculation</t>
  </si>
  <si>
    <t>results when using "MD".</t>
  </si>
  <si>
    <t>Page 20</t>
  </si>
  <si>
    <t>The Undocumented DATEDIF function</t>
  </si>
  <si>
    <t>Quarter1</t>
  </si>
  <si>
    <t>April</t>
  </si>
  <si>
    <t>May</t>
  </si>
  <si>
    <t>June</t>
  </si>
  <si>
    <t>Quarter2</t>
  </si>
  <si>
    <t>July</t>
  </si>
  <si>
    <t>August</t>
  </si>
  <si>
    <t>September</t>
  </si>
  <si>
    <t>Quarter3</t>
  </si>
  <si>
    <t>October</t>
  </si>
  <si>
    <t>November</t>
  </si>
  <si>
    <t>December</t>
  </si>
  <si>
    <t>Quarter4</t>
  </si>
  <si>
    <t>Income</t>
  </si>
  <si>
    <t>Design Income</t>
  </si>
  <si>
    <t>Labor Income</t>
  </si>
  <si>
    <t>Materials Income</t>
  </si>
  <si>
    <t>Subcontracted Labor Income</t>
  </si>
  <si>
    <t>Total Income</t>
  </si>
  <si>
    <t>Cost of Goods Sold</t>
  </si>
  <si>
    <t>Job Materials</t>
  </si>
  <si>
    <t>Subcontractors</t>
  </si>
  <si>
    <t>Total COGS</t>
  </si>
  <si>
    <t>Gross Profit</t>
  </si>
  <si>
    <t>Expense</t>
  </si>
  <si>
    <t>Automobile</t>
  </si>
  <si>
    <t>Bank Service Charges</t>
  </si>
  <si>
    <t>Insurance</t>
  </si>
  <si>
    <t>Interest Expense</t>
  </si>
  <si>
    <t>Payroll Expenses</t>
  </si>
  <si>
    <t>Postage</t>
  </si>
  <si>
    <t>Professional Fees</t>
  </si>
  <si>
    <t>Repairs</t>
  </si>
  <si>
    <t>Tools and Machinery</t>
  </si>
  <si>
    <t>Utilities</t>
  </si>
  <si>
    <t>Total Expense</t>
  </si>
  <si>
    <t>Net Ordinary Income</t>
  </si>
  <si>
    <t>Page 22</t>
  </si>
  <si>
    <t>Full Screen View</t>
  </si>
  <si>
    <t>Page 23</t>
  </si>
  <si>
    <t>Toggle Full Screen Shortcut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</si>
</sst>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1B4067"/>
      <name val="Arial"/>
      <family val="2"/>
    </font>
    <font>
      <b/>
      <u/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1B406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D9EE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3" fillId="0" borderId="0" xfId="0" applyFont="1"/>
    <xf numFmtId="164" fontId="4" fillId="0" borderId="0" xfId="0" applyNumberFormat="1" applyFont="1"/>
    <xf numFmtId="164" fontId="0" fillId="0" borderId="0" xfId="0" applyNumberFormat="1"/>
    <xf numFmtId="17" fontId="0" fillId="0" borderId="0" xfId="0" applyNumberFormat="1"/>
    <xf numFmtId="0" fontId="4" fillId="0" borderId="0" xfId="0" applyFont="1"/>
    <xf numFmtId="0" fontId="2" fillId="0" borderId="0" xfId="0" applyFont="1"/>
    <xf numFmtId="0" fontId="5" fillId="0" borderId="0" xfId="0" applyFont="1"/>
    <xf numFmtId="165" fontId="0" fillId="0" borderId="0" xfId="1" applyNumberFormat="1" applyFont="1" applyFill="1"/>
    <xf numFmtId="10" fontId="0" fillId="0" borderId="0" xfId="0" applyNumberFormat="1"/>
    <xf numFmtId="3" fontId="0" fillId="0" borderId="0" xfId="0" applyNumberFormat="1"/>
    <xf numFmtId="8" fontId="0" fillId="0" borderId="0" xfId="0" applyNumberFormat="1"/>
    <xf numFmtId="0" fontId="0" fillId="0" borderId="0" xfId="0" quotePrefix="1"/>
    <xf numFmtId="44" fontId="1" fillId="0" borderId="0" xfId="2" applyFill="1" applyProtection="1"/>
    <xf numFmtId="14" fontId="0" fillId="0" borderId="0" xfId="0" applyNumberFormat="1"/>
    <xf numFmtId="43" fontId="1" fillId="0" borderId="0" xfId="1" applyFill="1" applyProtection="1"/>
    <xf numFmtId="8" fontId="1" fillId="0" borderId="0" xfId="1" applyNumberFormat="1" applyFill="1" applyProtection="1"/>
    <xf numFmtId="0" fontId="6" fillId="0" borderId="0" xfId="3"/>
    <xf numFmtId="0" fontId="7" fillId="2" borderId="0" xfId="3" applyFont="1" applyFill="1"/>
    <xf numFmtId="0" fontId="8" fillId="0" borderId="0" xfId="3" applyFont="1"/>
    <xf numFmtId="4" fontId="0" fillId="0" borderId="0" xfId="0" applyNumberFormat="1"/>
    <xf numFmtId="44" fontId="1" fillId="0" borderId="0" xfId="2" applyFont="1"/>
    <xf numFmtId="0" fontId="11" fillId="0" borderId="0" xfId="0" applyFont="1"/>
    <xf numFmtId="0" fontId="12" fillId="2" borderId="0" xfId="0" applyFont="1" applyFill="1"/>
    <xf numFmtId="0" fontId="13" fillId="0" borderId="0" xfId="0" applyFont="1"/>
    <xf numFmtId="0" fontId="14" fillId="0" borderId="0" xfId="0" applyFont="1"/>
    <xf numFmtId="16" fontId="4" fillId="0" borderId="0" xfId="0" applyNumberFormat="1" applyFont="1" applyAlignment="1">
      <alignment horizontal="center"/>
    </xf>
    <xf numFmtId="16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Protection="1">
      <protection locked="0"/>
    </xf>
    <xf numFmtId="165" fontId="0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Normal 2" xfId="3" xr:uid="{6F684D0A-3FC9-4C98-98B5-DC5AA3A3D42A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Manually Resized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Data'!$A$4</c:f>
              <c:strCache>
                <c:ptCount val="1"/>
                <c:pt idx="0">
                  <c:v>Apples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Data'!$B$3:$D$3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'Chart Data'!$B$4:$D$4</c:f>
              <c:numCache>
                <c:formatCode>General</c:formatCode>
                <c:ptCount val="3"/>
                <c:pt idx="0">
                  <c:v>327</c:v>
                </c:pt>
                <c:pt idx="1">
                  <c:v>192</c:v>
                </c:pt>
                <c:pt idx="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887-8A1C-379D322C7C77}"/>
            </c:ext>
          </c:extLst>
        </c:ser>
        <c:ser>
          <c:idx val="1"/>
          <c:order val="1"/>
          <c:tx>
            <c:strRef>
              <c:f>'Chart Data'!$A$5</c:f>
              <c:strCache>
                <c:ptCount val="1"/>
                <c:pt idx="0">
                  <c:v>Oranges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Data'!$B$3:$D$3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'Chart Data'!$B$5:$D$5</c:f>
              <c:numCache>
                <c:formatCode>General</c:formatCode>
                <c:ptCount val="3"/>
                <c:pt idx="0">
                  <c:v>466</c:v>
                </c:pt>
                <c:pt idx="1">
                  <c:v>449</c:v>
                </c:pt>
                <c:pt idx="2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E-4887-8A1C-379D322C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075672"/>
        <c:axId val="636076000"/>
      </c:barChart>
      <c:catAx>
        <c:axId val="63607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076000"/>
        <c:crosses val="autoZero"/>
        <c:auto val="1"/>
        <c:lblAlgn val="ctr"/>
        <c:lblOffset val="100"/>
        <c:noMultiLvlLbl val="0"/>
      </c:catAx>
      <c:valAx>
        <c:axId val="63607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07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</a:t>
            </a:r>
            <a:r>
              <a:rPr lang="en-US" baseline="0"/>
              <a:t> be Resized by a Table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Data'!$A$17</c:f>
              <c:strCache>
                <c:ptCount val="1"/>
                <c:pt idx="0">
                  <c:v>Apples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Data'!$B$16:$D$16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'Chart Data'!$B$17:$D$17</c:f>
              <c:numCache>
                <c:formatCode>General</c:formatCode>
                <c:ptCount val="3"/>
                <c:pt idx="0">
                  <c:v>327</c:v>
                </c:pt>
                <c:pt idx="1">
                  <c:v>192</c:v>
                </c:pt>
                <c:pt idx="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2-4036-9D19-6591A02D27F5}"/>
            </c:ext>
          </c:extLst>
        </c:ser>
        <c:ser>
          <c:idx val="1"/>
          <c:order val="1"/>
          <c:tx>
            <c:strRef>
              <c:f>'Chart Data'!$A$18</c:f>
              <c:strCache>
                <c:ptCount val="1"/>
                <c:pt idx="0">
                  <c:v>Oranges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Data'!$B$16:$D$16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'Chart Data'!$B$18:$D$18</c:f>
              <c:numCache>
                <c:formatCode>General</c:formatCode>
                <c:ptCount val="3"/>
                <c:pt idx="0">
                  <c:v>466</c:v>
                </c:pt>
                <c:pt idx="1">
                  <c:v>449</c:v>
                </c:pt>
                <c:pt idx="2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2-4036-9D19-6591A02D2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628800"/>
        <c:axId val="635629128"/>
      </c:barChart>
      <c:catAx>
        <c:axId val="63562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629128"/>
        <c:crosses val="autoZero"/>
        <c:auto val="1"/>
        <c:lblAlgn val="ctr"/>
        <c:lblOffset val="100"/>
        <c:noMultiLvlLbl val="0"/>
      </c:catAx>
      <c:valAx>
        <c:axId val="6356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6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147635</xdr:rowOff>
    </xdr:from>
    <xdr:to>
      <xdr:col>6</xdr:col>
      <xdr:colOff>342900</xdr:colOff>
      <xdr:row>8</xdr:row>
      <xdr:rowOff>76200</xdr:rowOff>
    </xdr:to>
    <xdr:sp macro="" textlink="">
      <xdr:nvSpPr>
        <xdr:cNvPr id="2" name="TryIt">
          <a:extLst>
            <a:ext uri="{FF2B5EF4-FFF2-40B4-BE49-F238E27FC236}">
              <a16:creationId xmlns:a16="http://schemas.microsoft.com/office/drawing/2014/main" id="{1BB6791F-C441-4A80-97B9-F3E9033015B3}"/>
            </a:ext>
          </a:extLst>
        </xdr:cNvPr>
        <xdr:cNvSpPr/>
      </xdr:nvSpPr>
      <xdr:spPr>
        <a:xfrm>
          <a:off x="2447925" y="719135"/>
          <a:ext cx="2019300" cy="881065"/>
        </a:xfrm>
        <a:prstGeom prst="wedgeRoundRectCallout">
          <a:avLst>
            <a:gd name="adj1" fmla="val -89333"/>
            <a:gd name="adj2" fmla="val -38854"/>
            <a:gd name="adj3" fmla="val 1666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Try it! Click on</a:t>
          </a:r>
          <a:r>
            <a:rPr lang="en-US" sz="1100" baseline="0">
              <a:solidFill>
                <a:sysClr val="windowText" lastClr="000000"/>
              </a:solidFill>
            </a:rPr>
            <a:t> cell E5. Then, click in the Formula Bar and press F9 to calculate different parts of the formula.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</xdr:row>
      <xdr:rowOff>9524</xdr:rowOff>
    </xdr:from>
    <xdr:to>
      <xdr:col>14</xdr:col>
      <xdr:colOff>361950</xdr:colOff>
      <xdr:row>11</xdr:row>
      <xdr:rowOff>138111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1C446C-5C91-4FF3-9A7E-0C843D7C2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13</xdr:row>
      <xdr:rowOff>19050</xdr:rowOff>
    </xdr:from>
    <xdr:to>
      <xdr:col>14</xdr:col>
      <xdr:colOff>352425</xdr:colOff>
      <xdr:row>22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46C84-A76D-4798-9E3B-4570F75A9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en\Dropbox\Excel%20Training\CC-Minimize%20Risk%20-%20Part%202\More%20Ways%20to%20Minimize%20Risk%20Work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xamples\Financial%20Stat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"/>
      <sheetName val="Scenario Summary Data"/>
      <sheetName val="Scenario Summary"/>
      <sheetName val="Scenario Summary 2"/>
      <sheetName val="Goal Seek"/>
      <sheetName val="Formatting"/>
      <sheetName val="Borders"/>
      <sheetName val="DATEDIF"/>
      <sheetName val="Link Data"/>
      <sheetName val="Hidden Areas"/>
      <sheetName val="Clipboard"/>
      <sheetName val="Before"/>
      <sheetName val="After"/>
    </sheetNames>
    <sheetDataSet>
      <sheetData sheetId="0">
        <row r="3">
          <cell r="B3">
            <v>350000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Xref"/>
      <sheetName val="Data"/>
    </sheetNames>
    <sheetDataSet>
      <sheetData sheetId="0">
        <row r="3">
          <cell r="B3" t="str">
            <v>January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FFCA-613C-485C-85C0-2AC6743370C4}">
  <dimension ref="A1:J21"/>
  <sheetViews>
    <sheetView tabSelected="1" zoomScaleNormal="100" workbookViewId="0">
      <selection activeCell="D7" sqref="D7"/>
    </sheetView>
  </sheetViews>
  <sheetFormatPr defaultRowHeight="15" x14ac:dyDescent="0.25"/>
  <cols>
    <col min="1" max="1" width="8.28515625" bestFit="1" customWidth="1"/>
    <col min="2" max="2" width="8.5703125" bestFit="1" customWidth="1"/>
    <col min="3" max="3" width="9" bestFit="1" customWidth="1"/>
    <col min="4" max="4" width="9.42578125" bestFit="1" customWidth="1"/>
    <col min="5" max="5" width="8.85546875" bestFit="1" customWidth="1"/>
    <col min="6" max="6" width="9.5703125" bestFit="1" customWidth="1"/>
    <col min="7" max="7" width="8.7109375" bestFit="1" customWidth="1"/>
    <col min="8" max="8" width="8.140625" bestFit="1" customWidth="1"/>
    <col min="9" max="9" width="9.28515625" bestFit="1" customWidth="1"/>
    <col min="10" max="10" width="7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4"/>
    </row>
    <row r="2" spans="1:10" x14ac:dyDescent="0.25">
      <c r="A2" t="s">
        <v>4</v>
      </c>
      <c r="B2">
        <v>271</v>
      </c>
      <c r="C2">
        <v>264</v>
      </c>
      <c r="D2">
        <v>-154</v>
      </c>
    </row>
    <row r="3" spans="1:10" x14ac:dyDescent="0.25">
      <c r="A3" t="s">
        <v>5</v>
      </c>
      <c r="B3">
        <v>253</v>
      </c>
      <c r="C3">
        <v>-203</v>
      </c>
      <c r="D3">
        <v>229</v>
      </c>
    </row>
    <row r="5" spans="1:10" x14ac:dyDescent="0.25">
      <c r="A5" s="5" t="s">
        <v>6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x14ac:dyDescent="0.25">
      <c r="A9" s="5" t="s">
        <v>7</v>
      </c>
    </row>
    <row r="10" spans="1:10" x14ac:dyDescent="0.25">
      <c r="A10" t="s">
        <v>4</v>
      </c>
    </row>
    <row r="11" spans="1:10" x14ac:dyDescent="0.25">
      <c r="A11" t="s">
        <v>5</v>
      </c>
    </row>
    <row r="13" spans="1:10" x14ac:dyDescent="0.25">
      <c r="A13" s="5" t="s">
        <v>8</v>
      </c>
    </row>
    <row r="14" spans="1:10" x14ac:dyDescent="0.25">
      <c r="A14" t="s">
        <v>4</v>
      </c>
    </row>
    <row r="15" spans="1:10" x14ac:dyDescent="0.25">
      <c r="A15" t="s">
        <v>5</v>
      </c>
    </row>
    <row r="20" spans="1:2" x14ac:dyDescent="0.25">
      <c r="A20" s="5" t="s">
        <v>9</v>
      </c>
    </row>
    <row r="21" spans="1:2" x14ac:dyDescent="0.25">
      <c r="A21" t="s">
        <v>10</v>
      </c>
      <c r="B21" t="s">
        <v>11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CFF4F4B-A87B-4119-AACA-96A38101797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Sparklines!B2:D2</xm:f>
              <xm:sqref>B6</xm:sqref>
            </x14:sparkline>
            <x14:sparkline>
              <xm:f>Sparklines!B3:D3</xm:f>
              <xm:sqref>B7</xm:sqref>
            </x14:sparkline>
          </x14:sparklines>
        </x14:sparklineGroup>
        <x14:sparklineGroup type="column" displayEmptyCellsAs="gap" xr2:uid="{DAE92035-F385-498B-9917-1FD56856CB9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Sparklines!B2:D2</xm:f>
              <xm:sqref>B10</xm:sqref>
            </x14:sparkline>
            <x14:sparkline>
              <xm:f>Sparklines!B3:D3</xm:f>
              <xm:sqref>B11</xm:sqref>
            </x14:sparkline>
          </x14:sparklines>
        </x14:sparklineGroup>
        <x14:sparklineGroup type="stacked" displayEmptyCellsAs="gap" negative="1" xr2:uid="{9D346805-C8D6-4A82-84EE-C093FB4473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Sparklines!B2:D2</xm:f>
              <xm:sqref>B14</xm:sqref>
            </x14:sparkline>
            <x14:sparkline>
              <xm:f>Sparklines!B3:D3</xm:f>
              <xm:sqref>B15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AFF8-4022-4314-AC7D-8DF5403673C2}">
  <sheetPr>
    <pageSetUpPr fitToPage="1"/>
  </sheetPr>
  <dimension ref="A1:F61"/>
  <sheetViews>
    <sheetView zoomScaleNormal="100" workbookViewId="0"/>
  </sheetViews>
  <sheetFormatPr defaultRowHeight="15" x14ac:dyDescent="0.25"/>
  <cols>
    <col min="1" max="1" width="9.140625" bestFit="1" customWidth="1"/>
    <col min="2" max="2" width="11.28515625" bestFit="1" customWidth="1"/>
    <col min="3" max="3" width="22.140625" bestFit="1" customWidth="1"/>
    <col min="4" max="4" width="13.42578125" bestFit="1" customWidth="1"/>
    <col min="5" max="5" width="10.5703125" bestFit="1" customWidth="1"/>
    <col min="6" max="6" width="10.28515625" bestFit="1" customWidth="1"/>
  </cols>
  <sheetData>
    <row r="1" spans="1:6" x14ac:dyDescent="0.25">
      <c r="A1" s="7" t="s">
        <v>12</v>
      </c>
      <c r="B1" s="7" t="s">
        <v>13</v>
      </c>
      <c r="C1" s="7" t="s">
        <v>14</v>
      </c>
      <c r="D1" s="7" t="s">
        <v>15</v>
      </c>
      <c r="E1" s="7" t="s">
        <v>16</v>
      </c>
      <c r="F1" s="7" t="s">
        <v>17</v>
      </c>
    </row>
    <row r="2" spans="1:6" x14ac:dyDescent="0.25">
      <c r="A2" t="s">
        <v>18</v>
      </c>
      <c r="B2" t="s">
        <v>19</v>
      </c>
      <c r="C2" t="s">
        <v>20</v>
      </c>
      <c r="D2" t="s">
        <v>5</v>
      </c>
      <c r="E2" s="8">
        <v>6168</v>
      </c>
      <c r="F2" s="8">
        <v>91680</v>
      </c>
    </row>
    <row r="3" spans="1:6" x14ac:dyDescent="0.25">
      <c r="A3" t="s">
        <v>18</v>
      </c>
      <c r="B3" t="s">
        <v>19</v>
      </c>
      <c r="C3" t="s">
        <v>20</v>
      </c>
      <c r="D3" t="s">
        <v>4</v>
      </c>
      <c r="E3" s="8">
        <v>6079</v>
      </c>
      <c r="F3" s="8">
        <v>85106</v>
      </c>
    </row>
    <row r="4" spans="1:6" x14ac:dyDescent="0.25">
      <c r="A4" t="s">
        <v>18</v>
      </c>
      <c r="B4" t="s">
        <v>19</v>
      </c>
      <c r="C4" t="s">
        <v>20</v>
      </c>
      <c r="D4" t="s">
        <v>21</v>
      </c>
      <c r="E4" s="8">
        <v>6058</v>
      </c>
      <c r="F4" s="8">
        <v>66638</v>
      </c>
    </row>
    <row r="5" spans="1:6" x14ac:dyDescent="0.25">
      <c r="A5" t="s">
        <v>18</v>
      </c>
      <c r="B5" t="s">
        <v>19</v>
      </c>
      <c r="C5" t="s">
        <v>20</v>
      </c>
      <c r="D5" t="s">
        <v>22</v>
      </c>
      <c r="E5" s="8">
        <v>6868</v>
      </c>
      <c r="F5" s="8">
        <v>75548</v>
      </c>
    </row>
    <row r="6" spans="1:6" x14ac:dyDescent="0.25">
      <c r="A6" t="s">
        <v>18</v>
      </c>
      <c r="B6" t="s">
        <v>19</v>
      </c>
      <c r="C6" t="s">
        <v>20</v>
      </c>
      <c r="D6" t="s">
        <v>23</v>
      </c>
      <c r="E6" s="8">
        <v>1996</v>
      </c>
      <c r="F6" s="8">
        <v>29940</v>
      </c>
    </row>
    <row r="7" spans="1:6" x14ac:dyDescent="0.25">
      <c r="A7" t="s">
        <v>18</v>
      </c>
      <c r="B7" t="s">
        <v>19</v>
      </c>
      <c r="C7" t="s">
        <v>24</v>
      </c>
      <c r="D7" t="s">
        <v>5</v>
      </c>
      <c r="E7" s="8">
        <v>7818</v>
      </c>
      <c r="F7" s="8">
        <v>93816</v>
      </c>
    </row>
    <row r="8" spans="1:6" x14ac:dyDescent="0.25">
      <c r="A8" t="s">
        <v>18</v>
      </c>
      <c r="B8" t="s">
        <v>19</v>
      </c>
      <c r="C8" t="s">
        <v>24</v>
      </c>
      <c r="D8" t="s">
        <v>4</v>
      </c>
      <c r="E8" s="8">
        <v>1565</v>
      </c>
      <c r="F8" s="8">
        <v>21910</v>
      </c>
    </row>
    <row r="9" spans="1:6" x14ac:dyDescent="0.25">
      <c r="A9" t="s">
        <v>18</v>
      </c>
      <c r="B9" t="s">
        <v>19</v>
      </c>
      <c r="C9" t="s">
        <v>24</v>
      </c>
      <c r="D9" t="s">
        <v>21</v>
      </c>
      <c r="E9" s="8">
        <v>9967</v>
      </c>
      <c r="F9" s="8">
        <v>99670</v>
      </c>
    </row>
    <row r="10" spans="1:6" x14ac:dyDescent="0.25">
      <c r="A10" t="s">
        <v>18</v>
      </c>
      <c r="B10" t="s">
        <v>19</v>
      </c>
      <c r="C10" t="s">
        <v>24</v>
      </c>
      <c r="D10" t="s">
        <v>22</v>
      </c>
      <c r="E10" s="8">
        <v>9842</v>
      </c>
      <c r="F10" s="8">
        <v>98420</v>
      </c>
    </row>
    <row r="11" spans="1:6" x14ac:dyDescent="0.25">
      <c r="A11" t="s">
        <v>18</v>
      </c>
      <c r="B11" t="s">
        <v>19</v>
      </c>
      <c r="C11" t="s">
        <v>24</v>
      </c>
      <c r="D11" t="s">
        <v>23</v>
      </c>
      <c r="E11" s="8">
        <v>8993</v>
      </c>
      <c r="F11" s="8">
        <v>89930</v>
      </c>
    </row>
    <row r="12" spans="1:6" x14ac:dyDescent="0.25">
      <c r="A12" t="s">
        <v>18</v>
      </c>
      <c r="B12" t="s">
        <v>19</v>
      </c>
      <c r="C12" t="s">
        <v>25</v>
      </c>
      <c r="D12" t="s">
        <v>5</v>
      </c>
      <c r="E12" s="8">
        <v>4933</v>
      </c>
      <c r="F12" s="8">
        <v>54263</v>
      </c>
    </row>
    <row r="13" spans="1:6" x14ac:dyDescent="0.25">
      <c r="A13" t="s">
        <v>18</v>
      </c>
      <c r="B13" t="s">
        <v>19</v>
      </c>
      <c r="C13" t="s">
        <v>25</v>
      </c>
      <c r="D13" t="s">
        <v>4</v>
      </c>
      <c r="E13" s="8">
        <v>7704</v>
      </c>
      <c r="F13" s="8">
        <v>107856</v>
      </c>
    </row>
    <row r="14" spans="1:6" x14ac:dyDescent="0.25">
      <c r="A14" t="s">
        <v>18</v>
      </c>
      <c r="B14" t="s">
        <v>19</v>
      </c>
      <c r="C14" t="s">
        <v>25</v>
      </c>
      <c r="D14" t="s">
        <v>21</v>
      </c>
      <c r="E14" s="8">
        <v>5519</v>
      </c>
      <c r="F14" s="8">
        <v>71747</v>
      </c>
    </row>
    <row r="15" spans="1:6" x14ac:dyDescent="0.25">
      <c r="A15" t="s">
        <v>18</v>
      </c>
      <c r="B15" t="s">
        <v>19</v>
      </c>
      <c r="C15" t="s">
        <v>25</v>
      </c>
      <c r="D15" t="s">
        <v>22</v>
      </c>
      <c r="E15" s="8">
        <v>8442</v>
      </c>
      <c r="F15" s="8">
        <v>126630</v>
      </c>
    </row>
    <row r="16" spans="1:6" x14ac:dyDescent="0.25">
      <c r="A16" t="s">
        <v>18</v>
      </c>
      <c r="B16" t="s">
        <v>19</v>
      </c>
      <c r="C16" t="s">
        <v>25</v>
      </c>
      <c r="D16" t="s">
        <v>23</v>
      </c>
      <c r="E16" s="8">
        <v>889</v>
      </c>
      <c r="F16" s="8">
        <v>11557</v>
      </c>
    </row>
    <row r="17" spans="1:6" x14ac:dyDescent="0.25">
      <c r="A17" t="s">
        <v>18</v>
      </c>
      <c r="B17" t="s">
        <v>19</v>
      </c>
      <c r="C17" t="s">
        <v>26</v>
      </c>
      <c r="D17" t="s">
        <v>5</v>
      </c>
      <c r="E17" s="8">
        <v>6551</v>
      </c>
      <c r="F17" s="8">
        <v>72061</v>
      </c>
    </row>
    <row r="18" spans="1:6" x14ac:dyDescent="0.25">
      <c r="A18" t="s">
        <v>18</v>
      </c>
      <c r="B18" t="s">
        <v>19</v>
      </c>
      <c r="C18" t="s">
        <v>26</v>
      </c>
      <c r="D18" t="s">
        <v>4</v>
      </c>
      <c r="E18" s="8">
        <v>2605</v>
      </c>
      <c r="F18" s="8">
        <v>31260</v>
      </c>
    </row>
    <row r="19" spans="1:6" x14ac:dyDescent="0.25">
      <c r="A19" t="s">
        <v>18</v>
      </c>
      <c r="B19" t="s">
        <v>19</v>
      </c>
      <c r="C19" t="s">
        <v>26</v>
      </c>
      <c r="D19" t="s">
        <v>21</v>
      </c>
      <c r="E19" s="8">
        <v>3317</v>
      </c>
      <c r="F19" s="8">
        <v>43121</v>
      </c>
    </row>
    <row r="20" spans="1:6" x14ac:dyDescent="0.25">
      <c r="A20" t="s">
        <v>18</v>
      </c>
      <c r="B20" t="s">
        <v>19</v>
      </c>
      <c r="C20" t="s">
        <v>26</v>
      </c>
      <c r="D20" t="s">
        <v>22</v>
      </c>
      <c r="E20" s="8">
        <v>7411</v>
      </c>
      <c r="F20" s="8">
        <v>81521</v>
      </c>
    </row>
    <row r="21" spans="1:6" x14ac:dyDescent="0.25">
      <c r="A21" t="s">
        <v>18</v>
      </c>
      <c r="B21" t="s">
        <v>19</v>
      </c>
      <c r="C21" t="s">
        <v>26</v>
      </c>
      <c r="D21" t="s">
        <v>23</v>
      </c>
      <c r="E21" s="8">
        <v>6227</v>
      </c>
      <c r="F21" s="8">
        <v>93405</v>
      </c>
    </row>
    <row r="22" spans="1:6" x14ac:dyDescent="0.25">
      <c r="A22" t="s">
        <v>18</v>
      </c>
      <c r="B22" t="s">
        <v>27</v>
      </c>
      <c r="C22" t="s">
        <v>28</v>
      </c>
      <c r="D22" t="s">
        <v>5</v>
      </c>
      <c r="E22" s="8">
        <v>6415</v>
      </c>
      <c r="F22" s="8">
        <v>89810</v>
      </c>
    </row>
    <row r="23" spans="1:6" x14ac:dyDescent="0.25">
      <c r="A23" t="s">
        <v>18</v>
      </c>
      <c r="B23" t="s">
        <v>27</v>
      </c>
      <c r="C23" t="s">
        <v>28</v>
      </c>
      <c r="D23" t="s">
        <v>4</v>
      </c>
      <c r="E23" s="8">
        <v>6426</v>
      </c>
      <c r="F23" s="8">
        <v>83538</v>
      </c>
    </row>
    <row r="24" spans="1:6" x14ac:dyDescent="0.25">
      <c r="A24" t="s">
        <v>18</v>
      </c>
      <c r="B24" t="s">
        <v>27</v>
      </c>
      <c r="C24" t="s">
        <v>28</v>
      </c>
      <c r="D24" t="s">
        <v>21</v>
      </c>
      <c r="E24" s="8">
        <v>8035</v>
      </c>
      <c r="F24" s="8">
        <v>112490</v>
      </c>
    </row>
    <row r="25" spans="1:6" x14ac:dyDescent="0.25">
      <c r="A25" t="s">
        <v>18</v>
      </c>
      <c r="B25" t="s">
        <v>27</v>
      </c>
      <c r="C25" t="s">
        <v>28</v>
      </c>
      <c r="D25" t="s">
        <v>22</v>
      </c>
      <c r="E25" s="8">
        <v>5075</v>
      </c>
      <c r="F25" s="8">
        <v>60900</v>
      </c>
    </row>
    <row r="26" spans="1:6" x14ac:dyDescent="0.25">
      <c r="A26" t="s">
        <v>18</v>
      </c>
      <c r="B26" t="s">
        <v>27</v>
      </c>
      <c r="C26" t="s">
        <v>28</v>
      </c>
      <c r="D26" t="s">
        <v>23</v>
      </c>
      <c r="E26" s="8">
        <v>3064</v>
      </c>
      <c r="F26" s="8">
        <v>36768</v>
      </c>
    </row>
    <row r="27" spans="1:6" x14ac:dyDescent="0.25">
      <c r="A27" t="s">
        <v>18</v>
      </c>
      <c r="B27" t="s">
        <v>29</v>
      </c>
      <c r="C27" t="s">
        <v>30</v>
      </c>
      <c r="D27" t="s">
        <v>5</v>
      </c>
      <c r="E27" s="8">
        <v>686</v>
      </c>
      <c r="F27" s="8">
        <v>9604</v>
      </c>
    </row>
    <row r="28" spans="1:6" x14ac:dyDescent="0.25">
      <c r="A28" t="s">
        <v>18</v>
      </c>
      <c r="B28" t="s">
        <v>29</v>
      </c>
      <c r="C28" t="s">
        <v>30</v>
      </c>
      <c r="D28" t="s">
        <v>4</v>
      </c>
      <c r="E28" s="8">
        <v>8203</v>
      </c>
      <c r="F28" s="8">
        <v>82030</v>
      </c>
    </row>
    <row r="29" spans="1:6" x14ac:dyDescent="0.25">
      <c r="A29" t="s">
        <v>18</v>
      </c>
      <c r="B29" t="s">
        <v>29</v>
      </c>
      <c r="C29" t="s">
        <v>30</v>
      </c>
      <c r="D29" t="s">
        <v>21</v>
      </c>
      <c r="E29" s="8">
        <v>3920</v>
      </c>
      <c r="F29" s="8">
        <v>58800</v>
      </c>
    </row>
    <row r="30" spans="1:6" x14ac:dyDescent="0.25">
      <c r="A30" t="s">
        <v>18</v>
      </c>
      <c r="B30" t="s">
        <v>29</v>
      </c>
      <c r="C30" t="s">
        <v>30</v>
      </c>
      <c r="D30" t="s">
        <v>22</v>
      </c>
      <c r="E30" s="8">
        <v>8262</v>
      </c>
      <c r="F30" s="8">
        <v>107406</v>
      </c>
    </row>
    <row r="31" spans="1:6" x14ac:dyDescent="0.25">
      <c r="A31" t="s">
        <v>18</v>
      </c>
      <c r="B31" t="s">
        <v>29</v>
      </c>
      <c r="C31" t="s">
        <v>30</v>
      </c>
      <c r="D31" t="s">
        <v>23</v>
      </c>
      <c r="E31" s="8">
        <v>4251</v>
      </c>
      <c r="F31" s="8">
        <v>51012</v>
      </c>
    </row>
    <row r="32" spans="1:6" x14ac:dyDescent="0.25">
      <c r="A32" t="s">
        <v>31</v>
      </c>
      <c r="B32" t="s">
        <v>32</v>
      </c>
      <c r="C32" t="s">
        <v>33</v>
      </c>
      <c r="D32" t="s">
        <v>5</v>
      </c>
      <c r="E32" s="8">
        <v>5469</v>
      </c>
      <c r="F32" s="8">
        <v>71097</v>
      </c>
    </row>
    <row r="33" spans="1:6" x14ac:dyDescent="0.25">
      <c r="A33" t="s">
        <v>31</v>
      </c>
      <c r="B33" t="s">
        <v>32</v>
      </c>
      <c r="C33" t="s">
        <v>33</v>
      </c>
      <c r="D33" t="s">
        <v>4</v>
      </c>
      <c r="E33" s="8">
        <v>1126</v>
      </c>
      <c r="F33" s="8">
        <v>15764</v>
      </c>
    </row>
    <row r="34" spans="1:6" x14ac:dyDescent="0.25">
      <c r="A34" t="s">
        <v>31</v>
      </c>
      <c r="B34" t="s">
        <v>32</v>
      </c>
      <c r="C34" t="s">
        <v>33</v>
      </c>
      <c r="D34" t="s">
        <v>21</v>
      </c>
      <c r="E34" s="8">
        <v>3064</v>
      </c>
      <c r="F34" s="8">
        <v>45960</v>
      </c>
    </row>
    <row r="35" spans="1:6" x14ac:dyDescent="0.25">
      <c r="A35" t="s">
        <v>31</v>
      </c>
      <c r="B35" t="s">
        <v>32</v>
      </c>
      <c r="C35" t="s">
        <v>33</v>
      </c>
      <c r="D35" t="s">
        <v>22</v>
      </c>
      <c r="E35" s="8">
        <v>1473</v>
      </c>
      <c r="F35" s="8">
        <v>14730</v>
      </c>
    </row>
    <row r="36" spans="1:6" x14ac:dyDescent="0.25">
      <c r="A36" t="s">
        <v>31</v>
      </c>
      <c r="B36" t="s">
        <v>32</v>
      </c>
      <c r="C36" t="s">
        <v>33</v>
      </c>
      <c r="D36" t="s">
        <v>23</v>
      </c>
      <c r="E36" s="8">
        <v>4406</v>
      </c>
      <c r="F36" s="8">
        <v>48466</v>
      </c>
    </row>
    <row r="37" spans="1:6" x14ac:dyDescent="0.25">
      <c r="A37" t="s">
        <v>31</v>
      </c>
      <c r="B37" t="s">
        <v>32</v>
      </c>
      <c r="C37" t="s">
        <v>34</v>
      </c>
      <c r="D37" t="s">
        <v>5</v>
      </c>
      <c r="E37" s="8">
        <v>9983</v>
      </c>
      <c r="F37" s="8">
        <v>149745</v>
      </c>
    </row>
    <row r="38" spans="1:6" x14ac:dyDescent="0.25">
      <c r="A38" t="s">
        <v>31</v>
      </c>
      <c r="B38" t="s">
        <v>32</v>
      </c>
      <c r="C38" t="s">
        <v>34</v>
      </c>
      <c r="D38" t="s">
        <v>4</v>
      </c>
      <c r="E38" s="8">
        <v>8319</v>
      </c>
      <c r="F38" s="8">
        <v>108147</v>
      </c>
    </row>
    <row r="39" spans="1:6" x14ac:dyDescent="0.25">
      <c r="A39" t="s">
        <v>31</v>
      </c>
      <c r="B39" t="s">
        <v>32</v>
      </c>
      <c r="C39" t="s">
        <v>34</v>
      </c>
      <c r="D39" t="s">
        <v>21</v>
      </c>
      <c r="E39" s="8">
        <v>6850</v>
      </c>
      <c r="F39" s="8">
        <v>68500</v>
      </c>
    </row>
    <row r="40" spans="1:6" x14ac:dyDescent="0.25">
      <c r="A40" t="s">
        <v>31</v>
      </c>
      <c r="B40" t="s">
        <v>32</v>
      </c>
      <c r="C40" t="s">
        <v>34</v>
      </c>
      <c r="D40" t="s">
        <v>22</v>
      </c>
      <c r="E40" s="8">
        <v>7994</v>
      </c>
      <c r="F40" s="8">
        <v>87934</v>
      </c>
    </row>
    <row r="41" spans="1:6" x14ac:dyDescent="0.25">
      <c r="A41" t="s">
        <v>31</v>
      </c>
      <c r="B41" t="s">
        <v>32</v>
      </c>
      <c r="C41" t="s">
        <v>34</v>
      </c>
      <c r="D41" t="s">
        <v>23</v>
      </c>
      <c r="E41" s="8">
        <v>7404</v>
      </c>
      <c r="F41" s="8">
        <v>81444</v>
      </c>
    </row>
    <row r="42" spans="1:6" x14ac:dyDescent="0.25">
      <c r="A42" t="s">
        <v>35</v>
      </c>
      <c r="B42" t="s">
        <v>36</v>
      </c>
      <c r="C42" t="s">
        <v>37</v>
      </c>
      <c r="D42" t="s">
        <v>5</v>
      </c>
      <c r="E42" s="8">
        <v>5591</v>
      </c>
      <c r="F42" s="8">
        <v>61501</v>
      </c>
    </row>
    <row r="43" spans="1:6" x14ac:dyDescent="0.25">
      <c r="A43" t="s">
        <v>35</v>
      </c>
      <c r="B43" t="s">
        <v>36</v>
      </c>
      <c r="C43" t="s">
        <v>37</v>
      </c>
      <c r="D43" t="s">
        <v>4</v>
      </c>
      <c r="E43" s="8">
        <v>1481</v>
      </c>
      <c r="F43" s="8">
        <v>17772</v>
      </c>
    </row>
    <row r="44" spans="1:6" x14ac:dyDescent="0.25">
      <c r="A44" t="s">
        <v>35</v>
      </c>
      <c r="B44" t="s">
        <v>36</v>
      </c>
      <c r="C44" t="s">
        <v>37</v>
      </c>
      <c r="D44" t="s">
        <v>21</v>
      </c>
      <c r="E44" s="8">
        <v>5879</v>
      </c>
      <c r="F44" s="8">
        <v>64669</v>
      </c>
    </row>
    <row r="45" spans="1:6" x14ac:dyDescent="0.25">
      <c r="A45" t="s">
        <v>35</v>
      </c>
      <c r="B45" t="s">
        <v>36</v>
      </c>
      <c r="C45" t="s">
        <v>37</v>
      </c>
      <c r="D45" t="s">
        <v>22</v>
      </c>
      <c r="E45" s="8">
        <v>1561</v>
      </c>
      <c r="F45" s="8">
        <v>23415</v>
      </c>
    </row>
    <row r="46" spans="1:6" x14ac:dyDescent="0.25">
      <c r="A46" t="s">
        <v>35</v>
      </c>
      <c r="B46" t="s">
        <v>36</v>
      </c>
      <c r="C46" t="s">
        <v>37</v>
      </c>
      <c r="D46" t="s">
        <v>23</v>
      </c>
      <c r="E46" s="8">
        <v>5668</v>
      </c>
      <c r="F46" s="8">
        <v>68016</v>
      </c>
    </row>
    <row r="47" spans="1:6" x14ac:dyDescent="0.25">
      <c r="A47" t="s">
        <v>35</v>
      </c>
      <c r="B47" t="s">
        <v>38</v>
      </c>
      <c r="C47" t="s">
        <v>39</v>
      </c>
      <c r="D47" t="s">
        <v>5</v>
      </c>
      <c r="E47" s="8">
        <v>5240</v>
      </c>
      <c r="F47" s="8">
        <v>52400</v>
      </c>
    </row>
    <row r="48" spans="1:6" x14ac:dyDescent="0.25">
      <c r="A48" t="s">
        <v>35</v>
      </c>
      <c r="B48" t="s">
        <v>38</v>
      </c>
      <c r="C48" t="s">
        <v>39</v>
      </c>
      <c r="D48" t="s">
        <v>4</v>
      </c>
      <c r="E48" s="8">
        <v>4728</v>
      </c>
      <c r="F48" s="8">
        <v>61464</v>
      </c>
    </row>
    <row r="49" spans="1:6" x14ac:dyDescent="0.25">
      <c r="A49" t="s">
        <v>35</v>
      </c>
      <c r="B49" t="s">
        <v>38</v>
      </c>
      <c r="C49" t="s">
        <v>39</v>
      </c>
      <c r="D49" t="s">
        <v>21</v>
      </c>
      <c r="E49" s="8">
        <v>1062</v>
      </c>
      <c r="F49" s="8">
        <v>11682</v>
      </c>
    </row>
    <row r="50" spans="1:6" x14ac:dyDescent="0.25">
      <c r="A50" t="s">
        <v>35</v>
      </c>
      <c r="B50" t="s">
        <v>38</v>
      </c>
      <c r="C50" t="s">
        <v>39</v>
      </c>
      <c r="D50" t="s">
        <v>22</v>
      </c>
      <c r="E50" s="8">
        <v>6165</v>
      </c>
      <c r="F50" s="8">
        <v>80145</v>
      </c>
    </row>
    <row r="51" spans="1:6" x14ac:dyDescent="0.25">
      <c r="A51" t="s">
        <v>35</v>
      </c>
      <c r="B51" t="s">
        <v>38</v>
      </c>
      <c r="C51" t="s">
        <v>39</v>
      </c>
      <c r="D51" t="s">
        <v>23</v>
      </c>
      <c r="E51" s="8">
        <v>835</v>
      </c>
      <c r="F51" s="8">
        <v>8350</v>
      </c>
    </row>
    <row r="56" spans="1:6" x14ac:dyDescent="0.25">
      <c r="A56" s="5" t="s">
        <v>9</v>
      </c>
    </row>
    <row r="57" spans="1:6" x14ac:dyDescent="0.25">
      <c r="A57" t="s">
        <v>40</v>
      </c>
      <c r="B57" t="s">
        <v>41</v>
      </c>
    </row>
    <row r="58" spans="1:6" x14ac:dyDescent="0.25">
      <c r="A58" t="s">
        <v>42</v>
      </c>
      <c r="B58" t="s">
        <v>43</v>
      </c>
    </row>
    <row r="59" spans="1:6" x14ac:dyDescent="0.25">
      <c r="A59" t="s">
        <v>44</v>
      </c>
      <c r="B59" t="s">
        <v>45</v>
      </c>
    </row>
    <row r="60" spans="1:6" x14ac:dyDescent="0.25">
      <c r="A60" t="s">
        <v>46</v>
      </c>
      <c r="B60" t="s">
        <v>47</v>
      </c>
    </row>
    <row r="61" spans="1:6" x14ac:dyDescent="0.25">
      <c r="A61" t="s">
        <v>48</v>
      </c>
      <c r="B61" t="s">
        <v>49</v>
      </c>
    </row>
  </sheetData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5C8B-7993-43A2-8AA0-2371591F59B6}">
  <dimension ref="A1:B25"/>
  <sheetViews>
    <sheetView zoomScaleNormal="100" workbookViewId="0">
      <selection activeCell="D6" sqref="D6"/>
    </sheetView>
  </sheetViews>
  <sheetFormatPr defaultColWidth="11.5703125" defaultRowHeight="15" x14ac:dyDescent="0.25"/>
  <sheetData>
    <row r="1" spans="1:2" x14ac:dyDescent="0.25">
      <c r="A1" s="5" t="s">
        <v>5</v>
      </c>
    </row>
    <row r="2" spans="1:2" x14ac:dyDescent="0.25">
      <c r="A2" t="s">
        <v>50</v>
      </c>
      <c r="B2">
        <v>427</v>
      </c>
    </row>
    <row r="3" spans="1:2" x14ac:dyDescent="0.25">
      <c r="A3" t="s">
        <v>51</v>
      </c>
      <c r="B3">
        <v>123</v>
      </c>
    </row>
    <row r="4" spans="1:2" x14ac:dyDescent="0.25">
      <c r="A4" t="s">
        <v>52</v>
      </c>
      <c r="B4">
        <f>B2-B3</f>
        <v>304</v>
      </c>
    </row>
    <row r="5" spans="1:2" x14ac:dyDescent="0.25">
      <c r="A5" s="6"/>
    </row>
    <row r="6" spans="1:2" x14ac:dyDescent="0.25">
      <c r="A6" s="5" t="s">
        <v>4</v>
      </c>
    </row>
    <row r="7" spans="1:2" x14ac:dyDescent="0.25">
      <c r="A7" t="s">
        <v>50</v>
      </c>
      <c r="B7">
        <v>586</v>
      </c>
    </row>
    <row r="8" spans="1:2" x14ac:dyDescent="0.25">
      <c r="A8" t="s">
        <v>51</v>
      </c>
      <c r="B8">
        <v>172</v>
      </c>
    </row>
    <row r="9" spans="1:2" x14ac:dyDescent="0.25">
      <c r="A9" t="s">
        <v>52</v>
      </c>
      <c r="B9">
        <f>B7-B8</f>
        <v>414</v>
      </c>
    </row>
    <row r="11" spans="1:2" x14ac:dyDescent="0.25">
      <c r="A11" s="5" t="s">
        <v>53</v>
      </c>
    </row>
    <row r="12" spans="1:2" x14ac:dyDescent="0.25">
      <c r="A12" t="s">
        <v>50</v>
      </c>
      <c r="B12">
        <v>396</v>
      </c>
    </row>
    <row r="13" spans="1:2" x14ac:dyDescent="0.25">
      <c r="A13" t="s">
        <v>51</v>
      </c>
      <c r="B13">
        <v>125</v>
      </c>
    </row>
    <row r="14" spans="1:2" x14ac:dyDescent="0.25">
      <c r="A14" t="s">
        <v>52</v>
      </c>
      <c r="B14">
        <f>B12-B13</f>
        <v>271</v>
      </c>
    </row>
    <row r="16" spans="1:2" x14ac:dyDescent="0.25">
      <c r="A16" s="5" t="s">
        <v>22</v>
      </c>
    </row>
    <row r="17" spans="1:2" x14ac:dyDescent="0.25">
      <c r="A17" t="s">
        <v>50</v>
      </c>
      <c r="B17">
        <v>488</v>
      </c>
    </row>
    <row r="18" spans="1:2" x14ac:dyDescent="0.25">
      <c r="A18" t="s">
        <v>51</v>
      </c>
      <c r="B18">
        <v>116</v>
      </c>
    </row>
    <row r="19" spans="1:2" x14ac:dyDescent="0.25">
      <c r="A19" t="s">
        <v>52</v>
      </c>
      <c r="B19">
        <f>B17-B18</f>
        <v>372</v>
      </c>
    </row>
    <row r="24" spans="1:2" x14ac:dyDescent="0.25">
      <c r="A24" s="5" t="s">
        <v>9</v>
      </c>
    </row>
    <row r="25" spans="1:2" x14ac:dyDescent="0.25">
      <c r="A25" t="s">
        <v>54</v>
      </c>
      <c r="B2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D82-B834-49D7-90FB-4BCE62452B44}">
  <dimension ref="A1:F376"/>
  <sheetViews>
    <sheetView zoomScaleNormal="100" workbookViewId="0">
      <selection activeCell="J14" sqref="J14"/>
    </sheetView>
  </sheetViews>
  <sheetFormatPr defaultColWidth="8.85546875" defaultRowHeight="15" customHeight="1" x14ac:dyDescent="0.25"/>
  <cols>
    <col min="1" max="1" width="14.5703125" customWidth="1"/>
    <col min="2" max="2" width="12.7109375" bestFit="1" customWidth="1"/>
    <col min="3" max="3" width="10.5703125" bestFit="1" customWidth="1"/>
    <col min="4" max="4" width="11.28515625" bestFit="1" customWidth="1"/>
    <col min="5" max="5" width="14" bestFit="1" customWidth="1"/>
    <col min="6" max="6" width="5.140625" bestFit="1" customWidth="1"/>
  </cols>
  <sheetData>
    <row r="1" spans="1:6" x14ac:dyDescent="0.25">
      <c r="A1" s="6" t="s">
        <v>56</v>
      </c>
      <c r="B1" s="9">
        <v>5.2499999999999998E-2</v>
      </c>
    </row>
    <row r="2" spans="1:6" x14ac:dyDescent="0.25">
      <c r="A2" s="6" t="s">
        <v>57</v>
      </c>
      <c r="B2">
        <v>360</v>
      </c>
    </row>
    <row r="3" spans="1:6" x14ac:dyDescent="0.25">
      <c r="A3" s="6" t="s">
        <v>58</v>
      </c>
      <c r="B3" s="10">
        <v>350000</v>
      </c>
    </row>
    <row r="4" spans="1:6" x14ac:dyDescent="0.25">
      <c r="A4" s="6" t="s">
        <v>59</v>
      </c>
      <c r="B4" s="11">
        <f>-PMT(B1/12,B2,B3)</f>
        <v>1932.7129574966441</v>
      </c>
      <c r="C4" s="12"/>
    </row>
    <row r="5" spans="1:6" x14ac:dyDescent="0.25">
      <c r="A5" s="6" t="s">
        <v>60</v>
      </c>
      <c r="B5" s="11">
        <f>-CUMIPMT(B1/12,B2,B3,1,B2,0)</f>
        <v>345776.66469879186</v>
      </c>
      <c r="C5" s="12"/>
    </row>
    <row r="6" spans="1:6" x14ac:dyDescent="0.25">
      <c r="A6" s="6" t="s">
        <v>61</v>
      </c>
      <c r="B6" s="11">
        <f>-CUMPRINC(B1/12,B2,B3,13,24,0)</f>
        <v>5200.6087847387407</v>
      </c>
      <c r="C6" s="12"/>
    </row>
    <row r="7" spans="1:6" x14ac:dyDescent="0.25">
      <c r="A7" s="6"/>
      <c r="B7" s="13"/>
    </row>
    <row r="8" spans="1:6" x14ac:dyDescent="0.25">
      <c r="A8" s="5" t="s">
        <v>62</v>
      </c>
      <c r="B8" s="5" t="s">
        <v>63</v>
      </c>
      <c r="C8" s="5" t="s">
        <v>56</v>
      </c>
      <c r="D8" s="5" t="s">
        <v>64</v>
      </c>
      <c r="E8" s="5" t="s">
        <v>65</v>
      </c>
      <c r="F8" s="5" t="s">
        <v>66</v>
      </c>
    </row>
    <row r="9" spans="1:6" x14ac:dyDescent="0.25">
      <c r="A9">
        <v>1</v>
      </c>
      <c r="B9" s="14">
        <v>44927</v>
      </c>
      <c r="C9" s="15">
        <f>'Amortization Table'!B1/12*'Amortization Table'!B3</f>
        <v>1531.2499999999998</v>
      </c>
      <c r="D9" s="16">
        <f>'Amortization Table'!B$4-C9</f>
        <v>401.46295749664432</v>
      </c>
      <c r="E9" s="15">
        <f>'Amortization Table'!B3-D9</f>
        <v>349598.53704250336</v>
      </c>
      <c r="F9">
        <f>YEAR(B9)</f>
        <v>2023</v>
      </c>
    </row>
    <row r="10" spans="1:6" x14ac:dyDescent="0.25">
      <c r="A10">
        <v>2</v>
      </c>
      <c r="B10" s="14">
        <f>EOMONTH(B9,0)+1</f>
        <v>44958</v>
      </c>
      <c r="C10" s="15">
        <f>E9*'Amortization Table'!B$1/12</f>
        <v>1529.4935995609521</v>
      </c>
      <c r="D10" s="16">
        <f>'Amortization Table'!B$4-C10</f>
        <v>403.21935793569196</v>
      </c>
      <c r="E10" s="15">
        <f>E9-D10</f>
        <v>349195.31768456765</v>
      </c>
      <c r="F10">
        <f t="shared" ref="F10:F73" si="0">YEAR(B10)</f>
        <v>2023</v>
      </c>
    </row>
    <row r="11" spans="1:6" x14ac:dyDescent="0.25">
      <c r="A11">
        <v>3</v>
      </c>
      <c r="B11" s="14">
        <f t="shared" ref="B11:B74" si="1">EOMONTH(B10,0)+1</f>
        <v>44986</v>
      </c>
      <c r="C11" s="15">
        <f>E10*'Amortization Table'!B$1/12</f>
        <v>1527.7295148699834</v>
      </c>
      <c r="D11" s="16">
        <f>'Amortization Table'!B$4-C11</f>
        <v>404.98344262666069</v>
      </c>
      <c r="E11" s="15">
        <f t="shared" ref="E11:E74" si="2">E10-D11</f>
        <v>348790.33424194099</v>
      </c>
      <c r="F11">
        <f t="shared" si="0"/>
        <v>2023</v>
      </c>
    </row>
    <row r="12" spans="1:6" x14ac:dyDescent="0.25">
      <c r="A12">
        <v>4</v>
      </c>
      <c r="B12" s="14">
        <f t="shared" si="1"/>
        <v>45017</v>
      </c>
      <c r="C12" s="15">
        <f>E11*'Amortization Table'!B$1/12</f>
        <v>1525.9577123084919</v>
      </c>
      <c r="D12" s="16">
        <f>'Amortization Table'!B$4-C12</f>
        <v>406.75524518815223</v>
      </c>
      <c r="E12" s="15">
        <f t="shared" si="2"/>
        <v>348383.57899675285</v>
      </c>
      <c r="F12">
        <f t="shared" si="0"/>
        <v>2023</v>
      </c>
    </row>
    <row r="13" spans="1:6" x14ac:dyDescent="0.25">
      <c r="A13">
        <v>5</v>
      </c>
      <c r="B13" s="14">
        <f t="shared" si="1"/>
        <v>45047</v>
      </c>
      <c r="C13" s="15">
        <f>E12*'Amortization Table'!B$1/12</f>
        <v>1524.1781581107937</v>
      </c>
      <c r="D13" s="16">
        <f>'Amortization Table'!B$4-C13</f>
        <v>408.53479938585042</v>
      </c>
      <c r="E13" s="15">
        <f t="shared" si="2"/>
        <v>347975.04419736698</v>
      </c>
      <c r="F13">
        <f t="shared" si="0"/>
        <v>2023</v>
      </c>
    </row>
    <row r="14" spans="1:6" x14ac:dyDescent="0.25">
      <c r="A14">
        <v>6</v>
      </c>
      <c r="B14" s="14">
        <f t="shared" si="1"/>
        <v>45078</v>
      </c>
      <c r="C14" s="15">
        <f>E13*'Amortization Table'!B$1/12</f>
        <v>1522.3908183634805</v>
      </c>
      <c r="D14" s="16">
        <f>'Amortization Table'!B$4-C14</f>
        <v>410.32213913316355</v>
      </c>
      <c r="E14" s="15">
        <f t="shared" si="2"/>
        <v>347564.72205823381</v>
      </c>
      <c r="F14">
        <f t="shared" si="0"/>
        <v>2023</v>
      </c>
    </row>
    <row r="15" spans="1:6" x14ac:dyDescent="0.25">
      <c r="A15">
        <v>7</v>
      </c>
      <c r="B15" s="14">
        <f t="shared" si="1"/>
        <v>45108</v>
      </c>
      <c r="C15" s="15">
        <f>E14*'Amortization Table'!B$1/12</f>
        <v>1520.5956590047729</v>
      </c>
      <c r="D15" s="16">
        <f>'Amortization Table'!B$4-C15</f>
        <v>412.11729849187122</v>
      </c>
      <c r="E15" s="15">
        <f t="shared" si="2"/>
        <v>347152.60475974192</v>
      </c>
      <c r="F15">
        <f t="shared" si="0"/>
        <v>2023</v>
      </c>
    </row>
    <row r="16" spans="1:6" x14ac:dyDescent="0.25">
      <c r="A16">
        <v>8</v>
      </c>
      <c r="B16" s="14">
        <f t="shared" si="1"/>
        <v>45139</v>
      </c>
      <c r="C16" s="15">
        <f>E15*'Amortization Table'!B$1/12</f>
        <v>1518.7926458238708</v>
      </c>
      <c r="D16" s="16">
        <f>'Amortization Table'!B$4-C16</f>
        <v>413.92031167277332</v>
      </c>
      <c r="E16" s="15">
        <f t="shared" si="2"/>
        <v>346738.68444806914</v>
      </c>
      <c r="F16">
        <f t="shared" si="0"/>
        <v>2023</v>
      </c>
    </row>
    <row r="17" spans="1:6" x14ac:dyDescent="0.25">
      <c r="A17">
        <v>9</v>
      </c>
      <c r="B17" s="14">
        <f t="shared" si="1"/>
        <v>45170</v>
      </c>
      <c r="C17" s="15">
        <f>E16*'Amortization Table'!B$1/12</f>
        <v>1516.9817444603025</v>
      </c>
      <c r="D17" s="16">
        <f>'Amortization Table'!B$4-C17</f>
        <v>415.73121303634161</v>
      </c>
      <c r="E17" s="15">
        <f t="shared" si="2"/>
        <v>346322.95323503279</v>
      </c>
      <c r="F17">
        <f t="shared" si="0"/>
        <v>2023</v>
      </c>
    </row>
    <row r="18" spans="1:6" x14ac:dyDescent="0.25">
      <c r="A18">
        <v>10</v>
      </c>
      <c r="B18" s="14">
        <f t="shared" si="1"/>
        <v>45200</v>
      </c>
      <c r="C18" s="15">
        <f>E17*'Amortization Table'!B$1/12</f>
        <v>1515.1629204032686</v>
      </c>
      <c r="D18" s="16">
        <f>'Amortization Table'!B$4-C18</f>
        <v>417.55003709337552</v>
      </c>
      <c r="E18" s="15">
        <f t="shared" si="2"/>
        <v>345905.40319793939</v>
      </c>
      <c r="F18">
        <f t="shared" si="0"/>
        <v>2023</v>
      </c>
    </row>
    <row r="19" spans="1:6" x14ac:dyDescent="0.25">
      <c r="A19">
        <v>11</v>
      </c>
      <c r="B19" s="14">
        <f t="shared" si="1"/>
        <v>45231</v>
      </c>
      <c r="C19" s="15">
        <f>E18*'Amortization Table'!B$1/12</f>
        <v>1513.3361389909849</v>
      </c>
      <c r="D19" s="16">
        <f>'Amortization Table'!B$4-C19</f>
        <v>419.37681850565923</v>
      </c>
      <c r="E19" s="15">
        <f t="shared" si="2"/>
        <v>345486.02637943375</v>
      </c>
      <c r="F19">
        <f t="shared" si="0"/>
        <v>2023</v>
      </c>
    </row>
    <row r="20" spans="1:6" x14ac:dyDescent="0.25">
      <c r="A20">
        <v>12</v>
      </c>
      <c r="B20" s="14">
        <f t="shared" si="1"/>
        <v>45261</v>
      </c>
      <c r="C20" s="15">
        <f>E19*'Amortization Table'!B$1/12</f>
        <v>1511.5013654100228</v>
      </c>
      <c r="D20" s="16">
        <f>'Amortization Table'!B$4-C20</f>
        <v>421.21159208662129</v>
      </c>
      <c r="E20" s="15">
        <f t="shared" si="2"/>
        <v>345064.8147873471</v>
      </c>
      <c r="F20">
        <f t="shared" si="0"/>
        <v>2023</v>
      </c>
    </row>
    <row r="21" spans="1:6" x14ac:dyDescent="0.25">
      <c r="A21">
        <v>13</v>
      </c>
      <c r="B21" s="14">
        <f t="shared" si="1"/>
        <v>45292</v>
      </c>
      <c r="C21" s="15">
        <f>E20*'Amortization Table'!B$1/12</f>
        <v>1509.6585646946435</v>
      </c>
      <c r="D21" s="16">
        <f>'Amortization Table'!B$4-C21</f>
        <v>423.05439280200062</v>
      </c>
      <c r="E21" s="15">
        <f t="shared" si="2"/>
        <v>344641.7603945451</v>
      </c>
      <c r="F21">
        <f t="shared" si="0"/>
        <v>2024</v>
      </c>
    </row>
    <row r="22" spans="1:6" x14ac:dyDescent="0.25">
      <c r="A22">
        <v>14</v>
      </c>
      <c r="B22" s="14">
        <f t="shared" si="1"/>
        <v>45323</v>
      </c>
      <c r="C22" s="15">
        <f>E21*'Amortization Table'!B$1/12</f>
        <v>1507.8077017261348</v>
      </c>
      <c r="D22" s="16">
        <f>'Amortization Table'!B$4-C22</f>
        <v>424.90525577050926</v>
      </c>
      <c r="E22" s="15">
        <f t="shared" si="2"/>
        <v>344216.85513877461</v>
      </c>
      <c r="F22">
        <f t="shared" si="0"/>
        <v>2024</v>
      </c>
    </row>
    <row r="23" spans="1:6" x14ac:dyDescent="0.25">
      <c r="A23">
        <v>15</v>
      </c>
      <c r="B23" s="14">
        <f t="shared" si="1"/>
        <v>45352</v>
      </c>
      <c r="C23" s="15">
        <f>E22*'Amortization Table'!B$1/12</f>
        <v>1505.9487412321389</v>
      </c>
      <c r="D23" s="16">
        <f>'Amortization Table'!B$4-C23</f>
        <v>426.76421626450519</v>
      </c>
      <c r="E23" s="15">
        <f t="shared" si="2"/>
        <v>343790.09092251013</v>
      </c>
      <c r="F23">
        <f t="shared" si="0"/>
        <v>2024</v>
      </c>
    </row>
    <row r="24" spans="1:6" x14ac:dyDescent="0.25">
      <c r="A24">
        <v>16</v>
      </c>
      <c r="B24" s="14">
        <f t="shared" si="1"/>
        <v>45383</v>
      </c>
      <c r="C24" s="15">
        <f>E23*'Amortization Table'!B$1/12</f>
        <v>1504.0816477859817</v>
      </c>
      <c r="D24" s="16">
        <f>'Amortization Table'!B$4-C24</f>
        <v>428.63130971066244</v>
      </c>
      <c r="E24" s="15">
        <f t="shared" si="2"/>
        <v>343361.45961279946</v>
      </c>
      <c r="F24">
        <f t="shared" si="0"/>
        <v>2024</v>
      </c>
    </row>
    <row r="25" spans="1:6" x14ac:dyDescent="0.25">
      <c r="A25">
        <v>17</v>
      </c>
      <c r="B25" s="14">
        <f t="shared" si="1"/>
        <v>45413</v>
      </c>
      <c r="C25" s="15">
        <f>E24*'Amortization Table'!B$1/12</f>
        <v>1502.2063858059976</v>
      </c>
      <c r="D25" s="16">
        <f>'Amortization Table'!B$4-C25</f>
        <v>430.50657169064652</v>
      </c>
      <c r="E25" s="15">
        <f t="shared" si="2"/>
        <v>342930.95304110879</v>
      </c>
      <c r="F25">
        <f t="shared" si="0"/>
        <v>2024</v>
      </c>
    </row>
    <row r="26" spans="1:6" x14ac:dyDescent="0.25">
      <c r="A26">
        <v>18</v>
      </c>
      <c r="B26" s="14">
        <f t="shared" si="1"/>
        <v>45444</v>
      </c>
      <c r="C26" s="15">
        <f>E25*'Amortization Table'!B$1/12</f>
        <v>1500.3229195548508</v>
      </c>
      <c r="D26" s="16">
        <f>'Amortization Table'!B$4-C26</f>
        <v>432.39003794179325</v>
      </c>
      <c r="E26" s="15">
        <f t="shared" si="2"/>
        <v>342498.56300316699</v>
      </c>
      <c r="F26">
        <f t="shared" si="0"/>
        <v>2024</v>
      </c>
    </row>
    <row r="27" spans="1:6" x14ac:dyDescent="0.25">
      <c r="A27">
        <v>19</v>
      </c>
      <c r="B27" s="14">
        <f t="shared" si="1"/>
        <v>45474</v>
      </c>
      <c r="C27" s="15">
        <f>E26*'Amortization Table'!B$1/12</f>
        <v>1498.4312131388554</v>
      </c>
      <c r="D27" s="16">
        <f>'Amortization Table'!B$4-C27</f>
        <v>434.28174435778874</v>
      </c>
      <c r="E27" s="15">
        <f t="shared" si="2"/>
        <v>342064.28125880921</v>
      </c>
      <c r="F27">
        <f t="shared" si="0"/>
        <v>2024</v>
      </c>
    </row>
    <row r="28" spans="1:6" x14ac:dyDescent="0.25">
      <c r="A28">
        <v>20</v>
      </c>
      <c r="B28" s="14">
        <f t="shared" si="1"/>
        <v>45505</v>
      </c>
      <c r="C28" s="15">
        <f>E27*'Amortization Table'!B$1/12</f>
        <v>1496.5312305072903</v>
      </c>
      <c r="D28" s="16">
        <f>'Amortization Table'!B$4-C28</f>
        <v>436.18172698935382</v>
      </c>
      <c r="E28" s="15">
        <f t="shared" si="2"/>
        <v>341628.09953181987</v>
      </c>
      <c r="F28">
        <f t="shared" si="0"/>
        <v>2024</v>
      </c>
    </row>
    <row r="29" spans="1:6" x14ac:dyDescent="0.25">
      <c r="A29">
        <v>21</v>
      </c>
      <c r="B29" s="14">
        <f t="shared" si="1"/>
        <v>45536</v>
      </c>
      <c r="C29" s="15">
        <f>E28*'Amortization Table'!B$1/12</f>
        <v>1494.6229354517118</v>
      </c>
      <c r="D29" s="16">
        <f>'Amortization Table'!B$4-C29</f>
        <v>438.09002204493231</v>
      </c>
      <c r="E29" s="15">
        <f t="shared" si="2"/>
        <v>341190.00950977491</v>
      </c>
      <c r="F29">
        <f t="shared" si="0"/>
        <v>2024</v>
      </c>
    </row>
    <row r="30" spans="1:6" x14ac:dyDescent="0.25">
      <c r="A30">
        <v>22</v>
      </c>
      <c r="B30" s="14">
        <f t="shared" si="1"/>
        <v>45566</v>
      </c>
      <c r="C30" s="15">
        <f>E29*'Amortization Table'!B$1/12</f>
        <v>1492.7062916052653</v>
      </c>
      <c r="D30" s="16">
        <f>'Amortization Table'!B$4-C30</f>
        <v>440.00666589137882</v>
      </c>
      <c r="E30" s="15">
        <f t="shared" si="2"/>
        <v>340750.00284388353</v>
      </c>
      <c r="F30">
        <f t="shared" si="0"/>
        <v>2024</v>
      </c>
    </row>
    <row r="31" spans="1:6" x14ac:dyDescent="0.25">
      <c r="A31">
        <v>23</v>
      </c>
      <c r="B31" s="14">
        <f t="shared" si="1"/>
        <v>45597</v>
      </c>
      <c r="C31" s="15">
        <f>E30*'Amortization Table'!B$1/12</f>
        <v>1490.7812624419903</v>
      </c>
      <c r="D31" s="16">
        <f>'Amortization Table'!B$4-C31</f>
        <v>441.9316950546538</v>
      </c>
      <c r="E31" s="15">
        <f t="shared" si="2"/>
        <v>340308.07114882889</v>
      </c>
      <c r="F31">
        <f t="shared" si="0"/>
        <v>2024</v>
      </c>
    </row>
    <row r="32" spans="1:6" x14ac:dyDescent="0.25">
      <c r="A32">
        <v>24</v>
      </c>
      <c r="B32" s="14">
        <f t="shared" si="1"/>
        <v>45627</v>
      </c>
      <c r="C32" s="15">
        <f>E31*'Amortization Table'!B$1/12</f>
        <v>1488.8478112761265</v>
      </c>
      <c r="D32" s="16">
        <f>'Amortization Table'!B$4-C32</f>
        <v>443.86514622051754</v>
      </c>
      <c r="E32" s="15">
        <f t="shared" si="2"/>
        <v>339864.20600260835</v>
      </c>
      <c r="F32">
        <f t="shared" si="0"/>
        <v>2024</v>
      </c>
    </row>
    <row r="33" spans="1:6" x14ac:dyDescent="0.25">
      <c r="A33">
        <v>25</v>
      </c>
      <c r="B33" s="14">
        <f t="shared" si="1"/>
        <v>45658</v>
      </c>
      <c r="C33" s="15">
        <f>E32*'Amortization Table'!B$1/12</f>
        <v>1486.9059012614116</v>
      </c>
      <c r="D33" s="16">
        <f>'Amortization Table'!B$4-C33</f>
        <v>445.80705623523249</v>
      </c>
      <c r="E33" s="15">
        <f t="shared" si="2"/>
        <v>339418.39894637314</v>
      </c>
      <c r="F33">
        <f t="shared" si="0"/>
        <v>2025</v>
      </c>
    </row>
    <row r="34" spans="1:6" x14ac:dyDescent="0.25">
      <c r="A34">
        <v>26</v>
      </c>
      <c r="B34" s="14">
        <f t="shared" si="1"/>
        <v>45689</v>
      </c>
      <c r="C34" s="15">
        <f>E33*'Amortization Table'!B$1/12</f>
        <v>1484.9554953903826</v>
      </c>
      <c r="D34" s="16">
        <f>'Amortization Table'!B$4-C34</f>
        <v>447.75746210626153</v>
      </c>
      <c r="E34" s="15">
        <f t="shared" si="2"/>
        <v>338970.6414842669</v>
      </c>
      <c r="F34">
        <f t="shared" si="0"/>
        <v>2025</v>
      </c>
    </row>
    <row r="35" spans="1:6" x14ac:dyDescent="0.25">
      <c r="A35">
        <v>27</v>
      </c>
      <c r="B35" s="14">
        <f t="shared" si="1"/>
        <v>45717</v>
      </c>
      <c r="C35" s="15">
        <f>E34*'Amortization Table'!B$1/12</f>
        <v>1482.9965564936676</v>
      </c>
      <c r="D35" s="16">
        <f>'Amortization Table'!B$4-C35</f>
        <v>449.71640100297645</v>
      </c>
      <c r="E35" s="15">
        <f t="shared" si="2"/>
        <v>338520.92508326395</v>
      </c>
      <c r="F35">
        <f t="shared" si="0"/>
        <v>2025</v>
      </c>
    </row>
    <row r="36" spans="1:6" x14ac:dyDescent="0.25">
      <c r="A36">
        <v>28</v>
      </c>
      <c r="B36" s="14">
        <f t="shared" si="1"/>
        <v>45748</v>
      </c>
      <c r="C36" s="15">
        <f>E35*'Amortization Table'!B$1/12</f>
        <v>1481.0290472392799</v>
      </c>
      <c r="D36" s="16">
        <f>'Amortization Table'!B$4-C36</f>
        <v>451.68391025736423</v>
      </c>
      <c r="E36" s="15">
        <f t="shared" si="2"/>
        <v>338069.24117300659</v>
      </c>
      <c r="F36">
        <f t="shared" si="0"/>
        <v>2025</v>
      </c>
    </row>
    <row r="37" spans="1:6" x14ac:dyDescent="0.25">
      <c r="A37">
        <v>29</v>
      </c>
      <c r="B37" s="14">
        <f t="shared" si="1"/>
        <v>45778</v>
      </c>
      <c r="C37" s="15">
        <f>E36*'Amortization Table'!B$1/12</f>
        <v>1479.0529301319038</v>
      </c>
      <c r="D37" s="16">
        <f>'Amortization Table'!B$4-C37</f>
        <v>453.66002736474024</v>
      </c>
      <c r="E37" s="15">
        <f t="shared" si="2"/>
        <v>337615.58114564186</v>
      </c>
      <c r="F37">
        <f t="shared" si="0"/>
        <v>2025</v>
      </c>
    </row>
    <row r="38" spans="1:6" x14ac:dyDescent="0.25">
      <c r="A38">
        <v>30</v>
      </c>
      <c r="B38" s="14">
        <f t="shared" si="1"/>
        <v>45809</v>
      </c>
      <c r="C38" s="15">
        <f>E37*'Amortization Table'!B$1/12</f>
        <v>1477.0681675121832</v>
      </c>
      <c r="D38" s="16">
        <f>'Amortization Table'!B$4-C38</f>
        <v>455.64478998446089</v>
      </c>
      <c r="E38" s="15">
        <f t="shared" si="2"/>
        <v>337159.93635565741</v>
      </c>
      <c r="F38">
        <f t="shared" si="0"/>
        <v>2025</v>
      </c>
    </row>
    <row r="39" spans="1:6" x14ac:dyDescent="0.25">
      <c r="A39">
        <v>31</v>
      </c>
      <c r="B39" s="14">
        <f t="shared" si="1"/>
        <v>45839</v>
      </c>
      <c r="C39" s="15">
        <f>E38*'Amortization Table'!B$1/12</f>
        <v>1475.0747215560011</v>
      </c>
      <c r="D39" s="16">
        <f>'Amortization Table'!B$4-C39</f>
        <v>457.63823594064297</v>
      </c>
      <c r="E39" s="15">
        <f t="shared" si="2"/>
        <v>336702.29811971675</v>
      </c>
      <c r="F39">
        <f t="shared" si="0"/>
        <v>2025</v>
      </c>
    </row>
    <row r="40" spans="1:6" x14ac:dyDescent="0.25">
      <c r="A40">
        <v>32</v>
      </c>
      <c r="B40" s="14">
        <f t="shared" si="1"/>
        <v>45870</v>
      </c>
      <c r="C40" s="15">
        <f>E39*'Amortization Table'!B$1/12</f>
        <v>1473.0725542737607</v>
      </c>
      <c r="D40" s="16">
        <f>'Amortization Table'!B$4-C40</f>
        <v>459.64040322288338</v>
      </c>
      <c r="E40" s="15">
        <f t="shared" si="2"/>
        <v>336242.65771649388</v>
      </c>
      <c r="F40">
        <f t="shared" si="0"/>
        <v>2025</v>
      </c>
    </row>
    <row r="41" spans="1:6" x14ac:dyDescent="0.25">
      <c r="A41">
        <v>33</v>
      </c>
      <c r="B41" s="14">
        <f t="shared" si="1"/>
        <v>45901</v>
      </c>
      <c r="C41" s="15">
        <f>E40*'Amortization Table'!B$1/12</f>
        <v>1471.0616275096606</v>
      </c>
      <c r="D41" s="16">
        <f>'Amortization Table'!B$4-C41</f>
        <v>461.65132998698346</v>
      </c>
      <c r="E41" s="15">
        <f t="shared" si="2"/>
        <v>335781.0063865069</v>
      </c>
      <c r="F41">
        <f t="shared" si="0"/>
        <v>2025</v>
      </c>
    </row>
    <row r="42" spans="1:6" x14ac:dyDescent="0.25">
      <c r="A42">
        <v>34</v>
      </c>
      <c r="B42" s="14">
        <f t="shared" si="1"/>
        <v>45931</v>
      </c>
      <c r="C42" s="15">
        <f>E41*'Amortization Table'!B$1/12</f>
        <v>1469.0419029409677</v>
      </c>
      <c r="D42" s="16">
        <f>'Amortization Table'!B$4-C42</f>
        <v>463.67105455567639</v>
      </c>
      <c r="E42" s="15">
        <f t="shared" si="2"/>
        <v>335317.33533195121</v>
      </c>
      <c r="F42">
        <f t="shared" si="0"/>
        <v>2025</v>
      </c>
    </row>
    <row r="43" spans="1:6" x14ac:dyDescent="0.25">
      <c r="A43">
        <v>35</v>
      </c>
      <c r="B43" s="14">
        <f t="shared" si="1"/>
        <v>45962</v>
      </c>
      <c r="C43" s="15">
        <f>E42*'Amortization Table'!B$1/12</f>
        <v>1467.0133420772866</v>
      </c>
      <c r="D43" s="16">
        <f>'Amortization Table'!B$4-C43</f>
        <v>465.69961541935754</v>
      </c>
      <c r="E43" s="15">
        <f t="shared" si="2"/>
        <v>334851.63571653183</v>
      </c>
      <c r="F43">
        <f t="shared" si="0"/>
        <v>2025</v>
      </c>
    </row>
    <row r="44" spans="1:6" x14ac:dyDescent="0.25">
      <c r="A44">
        <v>36</v>
      </c>
      <c r="B44" s="14">
        <f t="shared" si="1"/>
        <v>45992</v>
      </c>
      <c r="C44" s="15">
        <f>E43*'Amortization Table'!B$1/12</f>
        <v>1464.9759062598268</v>
      </c>
      <c r="D44" s="16">
        <f>'Amortization Table'!B$4-C44</f>
        <v>467.73705123681725</v>
      </c>
      <c r="E44" s="15">
        <f t="shared" si="2"/>
        <v>334383.89866529504</v>
      </c>
      <c r="F44">
        <f t="shared" si="0"/>
        <v>2025</v>
      </c>
    </row>
    <row r="45" spans="1:6" x14ac:dyDescent="0.25">
      <c r="A45">
        <v>37</v>
      </c>
      <c r="B45" s="14">
        <f t="shared" si="1"/>
        <v>46023</v>
      </c>
      <c r="C45" s="15">
        <f>E44*'Amortization Table'!B$1/12</f>
        <v>1462.9295566606659</v>
      </c>
      <c r="D45" s="16">
        <f>'Amortization Table'!B$4-C45</f>
        <v>469.78340083597823</v>
      </c>
      <c r="E45" s="15">
        <f t="shared" si="2"/>
        <v>333914.11526445905</v>
      </c>
      <c r="F45">
        <f t="shared" si="0"/>
        <v>2026</v>
      </c>
    </row>
    <row r="46" spans="1:6" x14ac:dyDescent="0.25">
      <c r="A46">
        <v>38</v>
      </c>
      <c r="B46" s="14">
        <f t="shared" si="1"/>
        <v>46054</v>
      </c>
      <c r="C46" s="15">
        <f>E45*'Amortization Table'!B$1/12</f>
        <v>1460.8742542820082</v>
      </c>
      <c r="D46" s="16">
        <f>'Amortization Table'!B$4-C46</f>
        <v>471.83870321463587</v>
      </c>
      <c r="E46" s="15">
        <f t="shared" si="2"/>
        <v>333442.27656124439</v>
      </c>
      <c r="F46">
        <f t="shared" si="0"/>
        <v>2026</v>
      </c>
    </row>
    <row r="47" spans="1:6" x14ac:dyDescent="0.25">
      <c r="A47">
        <v>39</v>
      </c>
      <c r="B47" s="14">
        <f t="shared" si="1"/>
        <v>46082</v>
      </c>
      <c r="C47" s="15">
        <f>E46*'Amortization Table'!B$1/12</f>
        <v>1458.8099599554441</v>
      </c>
      <c r="D47" s="16">
        <f>'Amortization Table'!B$4-C47</f>
        <v>473.90299754119997</v>
      </c>
      <c r="E47" s="15">
        <f t="shared" si="2"/>
        <v>332968.37356370321</v>
      </c>
      <c r="F47">
        <f t="shared" si="0"/>
        <v>2026</v>
      </c>
    </row>
    <row r="48" spans="1:6" x14ac:dyDescent="0.25">
      <c r="A48">
        <v>40</v>
      </c>
      <c r="B48" s="14">
        <f t="shared" si="1"/>
        <v>46113</v>
      </c>
      <c r="C48" s="15">
        <f>E47*'Amortization Table'!B$1/12</f>
        <v>1456.7366343412014</v>
      </c>
      <c r="D48" s="16">
        <f>'Amortization Table'!B$4-C48</f>
        <v>475.97632315544274</v>
      </c>
      <c r="E48" s="15">
        <f t="shared" si="2"/>
        <v>332492.39724054775</v>
      </c>
      <c r="F48">
        <f t="shared" si="0"/>
        <v>2026</v>
      </c>
    </row>
    <row r="49" spans="1:6" x14ac:dyDescent="0.25">
      <c r="A49">
        <v>41</v>
      </c>
      <c r="B49" s="14">
        <f t="shared" si="1"/>
        <v>46143</v>
      </c>
      <c r="C49" s="15">
        <f>E48*'Amortization Table'!B$1/12</f>
        <v>1454.6542379273963</v>
      </c>
      <c r="D49" s="16">
        <f>'Amortization Table'!B$4-C49</f>
        <v>478.05871956924784</v>
      </c>
      <c r="E49" s="15">
        <f t="shared" si="2"/>
        <v>332014.33852097852</v>
      </c>
      <c r="F49">
        <f t="shared" si="0"/>
        <v>2026</v>
      </c>
    </row>
    <row r="50" spans="1:6" x14ac:dyDescent="0.25">
      <c r="A50">
        <v>42</v>
      </c>
      <c r="B50" s="14">
        <f t="shared" si="1"/>
        <v>46174</v>
      </c>
      <c r="C50" s="15">
        <f>E49*'Amortization Table'!B$1/12</f>
        <v>1452.5627310292809</v>
      </c>
      <c r="D50" s="16">
        <f>'Amortization Table'!B$4-C50</f>
        <v>480.15022646736315</v>
      </c>
      <c r="E50" s="15">
        <f t="shared" si="2"/>
        <v>331534.18829451117</v>
      </c>
      <c r="F50">
        <f t="shared" si="0"/>
        <v>2026</v>
      </c>
    </row>
    <row r="51" spans="1:6" x14ac:dyDescent="0.25">
      <c r="A51">
        <v>43</v>
      </c>
      <c r="B51" s="14">
        <f t="shared" si="1"/>
        <v>46204</v>
      </c>
      <c r="C51" s="15">
        <f>E50*'Amortization Table'!B$1/12</f>
        <v>1450.4620737884864</v>
      </c>
      <c r="D51" s="16">
        <f>'Amortization Table'!B$4-C51</f>
        <v>482.25088370815774</v>
      </c>
      <c r="E51" s="15">
        <f t="shared" si="2"/>
        <v>331051.93741080299</v>
      </c>
      <c r="F51">
        <f t="shared" si="0"/>
        <v>2026</v>
      </c>
    </row>
    <row r="52" spans="1:6" x14ac:dyDescent="0.25">
      <c r="A52">
        <v>44</v>
      </c>
      <c r="B52" s="14">
        <f t="shared" si="1"/>
        <v>46235</v>
      </c>
      <c r="C52" s="15">
        <f>E51*'Amortization Table'!B$1/12</f>
        <v>1448.352226172263</v>
      </c>
      <c r="D52" s="16">
        <f>'Amortization Table'!B$4-C52</f>
        <v>484.36073132438105</v>
      </c>
      <c r="E52" s="15">
        <f t="shared" si="2"/>
        <v>330567.57667947863</v>
      </c>
      <c r="F52">
        <f t="shared" si="0"/>
        <v>2026</v>
      </c>
    </row>
    <row r="53" spans="1:6" x14ac:dyDescent="0.25">
      <c r="A53">
        <v>45</v>
      </c>
      <c r="B53" s="14">
        <f t="shared" si="1"/>
        <v>46266</v>
      </c>
      <c r="C53" s="15">
        <f>E52*'Amortization Table'!B$1/12</f>
        <v>1446.2331479727191</v>
      </c>
      <c r="D53" s="16">
        <f>'Amortization Table'!B$4-C53</f>
        <v>486.47980952392504</v>
      </c>
      <c r="E53" s="15">
        <f t="shared" si="2"/>
        <v>330081.09686995472</v>
      </c>
      <c r="F53">
        <f t="shared" si="0"/>
        <v>2026</v>
      </c>
    </row>
    <row r="54" spans="1:6" x14ac:dyDescent="0.25">
      <c r="A54">
        <v>46</v>
      </c>
      <c r="B54" s="14">
        <f t="shared" si="1"/>
        <v>46296</v>
      </c>
      <c r="C54" s="15">
        <f>E53*'Amortization Table'!B$1/12</f>
        <v>1444.1047988060518</v>
      </c>
      <c r="D54" s="16">
        <f>'Amortization Table'!B$4-C54</f>
        <v>488.60815869059229</v>
      </c>
      <c r="E54" s="15">
        <f t="shared" si="2"/>
        <v>329592.48871126416</v>
      </c>
      <c r="F54">
        <f t="shared" si="0"/>
        <v>2026</v>
      </c>
    </row>
    <row r="55" spans="1:6" x14ac:dyDescent="0.25">
      <c r="A55">
        <v>47</v>
      </c>
      <c r="B55" s="14">
        <f t="shared" si="1"/>
        <v>46327</v>
      </c>
      <c r="C55" s="15">
        <f>E54*'Amortization Table'!B$1/12</f>
        <v>1441.9671381117805</v>
      </c>
      <c r="D55" s="16">
        <f>'Amortization Table'!B$4-C55</f>
        <v>490.74581938486358</v>
      </c>
      <c r="E55" s="15">
        <f t="shared" si="2"/>
        <v>329101.74289187929</v>
      </c>
      <c r="F55">
        <f t="shared" si="0"/>
        <v>2026</v>
      </c>
    </row>
    <row r="56" spans="1:6" x14ac:dyDescent="0.25">
      <c r="A56">
        <v>48</v>
      </c>
      <c r="B56" s="14">
        <f t="shared" si="1"/>
        <v>46357</v>
      </c>
      <c r="C56" s="15">
        <f>E55*'Amortization Table'!B$1/12</f>
        <v>1439.820125151972</v>
      </c>
      <c r="D56" s="16">
        <f>'Amortization Table'!B$4-C56</f>
        <v>492.89283234467212</v>
      </c>
      <c r="E56" s="15">
        <f t="shared" si="2"/>
        <v>328608.8500595346</v>
      </c>
      <c r="F56">
        <f t="shared" si="0"/>
        <v>2026</v>
      </c>
    </row>
    <row r="57" spans="1:6" x14ac:dyDescent="0.25">
      <c r="A57">
        <v>49</v>
      </c>
      <c r="B57" s="14">
        <f t="shared" si="1"/>
        <v>46388</v>
      </c>
      <c r="C57" s="15">
        <f>E56*'Amortization Table'!B$1/12</f>
        <v>1437.6637190104639</v>
      </c>
      <c r="D57" s="16">
        <f>'Amortization Table'!B$4-C57</f>
        <v>495.04923848618023</v>
      </c>
      <c r="E57" s="15">
        <f t="shared" si="2"/>
        <v>328113.80082104844</v>
      </c>
      <c r="F57">
        <f t="shared" si="0"/>
        <v>2027</v>
      </c>
    </row>
    <row r="58" spans="1:6" x14ac:dyDescent="0.25">
      <c r="A58">
        <v>50</v>
      </c>
      <c r="B58" s="14">
        <f t="shared" si="1"/>
        <v>46419</v>
      </c>
      <c r="C58" s="15">
        <f>E57*'Amortization Table'!B$1/12</f>
        <v>1435.4978785920869</v>
      </c>
      <c r="D58" s="16">
        <f>'Amortization Table'!B$4-C58</f>
        <v>497.21507890455723</v>
      </c>
      <c r="E58" s="15">
        <f t="shared" si="2"/>
        <v>327616.58574214386</v>
      </c>
      <c r="F58">
        <f t="shared" si="0"/>
        <v>2027</v>
      </c>
    </row>
    <row r="59" spans="1:6" x14ac:dyDescent="0.25">
      <c r="A59">
        <v>51</v>
      </c>
      <c r="B59" s="14">
        <f t="shared" si="1"/>
        <v>46447</v>
      </c>
      <c r="C59" s="15">
        <f>E58*'Amortization Table'!B$1/12</f>
        <v>1433.3225626218793</v>
      </c>
      <c r="D59" s="16">
        <f>'Amortization Table'!B$4-C59</f>
        <v>499.39039487476475</v>
      </c>
      <c r="E59" s="15">
        <f t="shared" si="2"/>
        <v>327117.19534726907</v>
      </c>
      <c r="F59">
        <f t="shared" si="0"/>
        <v>2027</v>
      </c>
    </row>
    <row r="60" spans="1:6" x14ac:dyDescent="0.25">
      <c r="A60">
        <v>52</v>
      </c>
      <c r="B60" s="14">
        <f t="shared" si="1"/>
        <v>46478</v>
      </c>
      <c r="C60" s="15">
        <f>E59*'Amortization Table'!B$1/12</f>
        <v>1431.1377296443022</v>
      </c>
      <c r="D60" s="16">
        <f>'Amortization Table'!B$4-C60</f>
        <v>501.57522785234187</v>
      </c>
      <c r="E60" s="15">
        <f t="shared" si="2"/>
        <v>326615.62011941674</v>
      </c>
      <c r="F60">
        <f t="shared" si="0"/>
        <v>2027</v>
      </c>
    </row>
    <row r="61" spans="1:6" x14ac:dyDescent="0.25">
      <c r="A61">
        <v>53</v>
      </c>
      <c r="B61" s="14">
        <f t="shared" si="1"/>
        <v>46508</v>
      </c>
      <c r="C61" s="15">
        <f>E60*'Amortization Table'!B$1/12</f>
        <v>1428.9433380224482</v>
      </c>
      <c r="D61" s="16">
        <f>'Amortization Table'!B$4-C61</f>
        <v>503.76961947419591</v>
      </c>
      <c r="E61" s="15">
        <f t="shared" si="2"/>
        <v>326111.85049994255</v>
      </c>
      <c r="F61">
        <f t="shared" si="0"/>
        <v>2027</v>
      </c>
    </row>
    <row r="62" spans="1:6" x14ac:dyDescent="0.25">
      <c r="A62">
        <v>54</v>
      </c>
      <c r="B62" s="14">
        <f t="shared" si="1"/>
        <v>46539</v>
      </c>
      <c r="C62" s="15">
        <f>E61*'Amortization Table'!B$1/12</f>
        <v>1426.7393459372486</v>
      </c>
      <c r="D62" s="16">
        <f>'Amortization Table'!B$4-C62</f>
        <v>505.97361155939552</v>
      </c>
      <c r="E62" s="15">
        <f t="shared" si="2"/>
        <v>325605.87688838318</v>
      </c>
      <c r="F62">
        <f t="shared" si="0"/>
        <v>2027</v>
      </c>
    </row>
    <row r="63" spans="1:6" x14ac:dyDescent="0.25">
      <c r="A63">
        <v>55</v>
      </c>
      <c r="B63" s="14">
        <f t="shared" si="1"/>
        <v>46569</v>
      </c>
      <c r="C63" s="15">
        <f>E62*'Amortization Table'!B$1/12</f>
        <v>1424.5257113866764</v>
      </c>
      <c r="D63" s="16">
        <f>'Amortization Table'!B$4-C63</f>
        <v>508.18724610996765</v>
      </c>
      <c r="E63" s="15">
        <f t="shared" si="2"/>
        <v>325097.68964227324</v>
      </c>
      <c r="F63">
        <f t="shared" si="0"/>
        <v>2027</v>
      </c>
    </row>
    <row r="64" spans="1:6" x14ac:dyDescent="0.25">
      <c r="A64">
        <v>56</v>
      </c>
      <c r="B64" s="14">
        <f t="shared" si="1"/>
        <v>46600</v>
      </c>
      <c r="C64" s="15">
        <f>E63*'Amortization Table'!B$1/12</f>
        <v>1422.3023921849453</v>
      </c>
      <c r="D64" s="16">
        <f>'Amortization Table'!B$4-C64</f>
        <v>510.41056531169875</v>
      </c>
      <c r="E64" s="15">
        <f t="shared" si="2"/>
        <v>324587.27907696157</v>
      </c>
      <c r="F64">
        <f t="shared" si="0"/>
        <v>2027</v>
      </c>
    </row>
    <row r="65" spans="1:6" x14ac:dyDescent="0.25">
      <c r="A65">
        <v>57</v>
      </c>
      <c r="B65" s="14">
        <f t="shared" si="1"/>
        <v>46631</v>
      </c>
      <c r="C65" s="15">
        <f>E64*'Amortization Table'!B$1/12</f>
        <v>1420.0693459617069</v>
      </c>
      <c r="D65" s="16">
        <f>'Amortization Table'!B$4-C65</f>
        <v>512.64361153493724</v>
      </c>
      <c r="E65" s="15">
        <f t="shared" si="2"/>
        <v>324074.6354654266</v>
      </c>
      <c r="F65">
        <f t="shared" si="0"/>
        <v>2027</v>
      </c>
    </row>
    <row r="66" spans="1:6" x14ac:dyDescent="0.25">
      <c r="A66">
        <v>58</v>
      </c>
      <c r="B66" s="14">
        <f t="shared" si="1"/>
        <v>46661</v>
      </c>
      <c r="C66" s="15">
        <f>E65*'Amortization Table'!B$1/12</f>
        <v>1417.8265301612412</v>
      </c>
      <c r="D66" s="16">
        <f>'Amortization Table'!B$4-C66</f>
        <v>514.88642733540291</v>
      </c>
      <c r="E66" s="15">
        <f t="shared" si="2"/>
        <v>323559.74903809122</v>
      </c>
      <c r="F66">
        <f t="shared" si="0"/>
        <v>2027</v>
      </c>
    </row>
    <row r="67" spans="1:6" x14ac:dyDescent="0.25">
      <c r="A67">
        <v>59</v>
      </c>
      <c r="B67" s="14">
        <f t="shared" si="1"/>
        <v>46692</v>
      </c>
      <c r="C67" s="15">
        <f>E66*'Amortization Table'!B$1/12</f>
        <v>1415.5739020416493</v>
      </c>
      <c r="D67" s="16">
        <f>'Amortization Table'!B$4-C67</f>
        <v>517.13905545499483</v>
      </c>
      <c r="E67" s="15">
        <f t="shared" si="2"/>
        <v>323042.60998263623</v>
      </c>
      <c r="F67">
        <f t="shared" si="0"/>
        <v>2027</v>
      </c>
    </row>
    <row r="68" spans="1:6" x14ac:dyDescent="0.25">
      <c r="A68">
        <v>60</v>
      </c>
      <c r="B68" s="14">
        <f t="shared" si="1"/>
        <v>46722</v>
      </c>
      <c r="C68" s="15">
        <f>E67*'Amortization Table'!B$1/12</f>
        <v>1413.3114186740333</v>
      </c>
      <c r="D68" s="16">
        <f>'Amortization Table'!B$4-C68</f>
        <v>519.40153882261075</v>
      </c>
      <c r="E68" s="15">
        <f t="shared" si="2"/>
        <v>322523.20844381361</v>
      </c>
      <c r="F68">
        <f t="shared" si="0"/>
        <v>2027</v>
      </c>
    </row>
    <row r="69" spans="1:6" x14ac:dyDescent="0.25">
      <c r="A69">
        <v>61</v>
      </c>
      <c r="B69" s="14">
        <f t="shared" si="1"/>
        <v>46753</v>
      </c>
      <c r="C69" s="15">
        <f>E68*'Amortization Table'!B$1/12</f>
        <v>1411.0390369416846</v>
      </c>
      <c r="D69" s="16">
        <f>'Amortization Table'!B$4-C69</f>
        <v>521.67392055495952</v>
      </c>
      <c r="E69" s="15">
        <f t="shared" si="2"/>
        <v>322001.53452325863</v>
      </c>
      <c r="F69">
        <f t="shared" si="0"/>
        <v>2028</v>
      </c>
    </row>
    <row r="70" spans="1:6" x14ac:dyDescent="0.25">
      <c r="A70">
        <v>62</v>
      </c>
      <c r="B70" s="14">
        <f t="shared" si="1"/>
        <v>46784</v>
      </c>
      <c r="C70" s="15">
        <f>E69*'Amortization Table'!B$1/12</f>
        <v>1408.7567135392565</v>
      </c>
      <c r="D70" s="16">
        <f>'Amortization Table'!B$4-C70</f>
        <v>523.95624395738764</v>
      </c>
      <c r="E70" s="15">
        <f t="shared" si="2"/>
        <v>321477.57827930123</v>
      </c>
      <c r="F70">
        <f t="shared" si="0"/>
        <v>2028</v>
      </c>
    </row>
    <row r="71" spans="1:6" x14ac:dyDescent="0.25">
      <c r="A71">
        <v>63</v>
      </c>
      <c r="B71" s="14">
        <f t="shared" si="1"/>
        <v>46813</v>
      </c>
      <c r="C71" s="15">
        <f>E70*'Amortization Table'!B$1/12</f>
        <v>1406.4644049719427</v>
      </c>
      <c r="D71" s="16">
        <f>'Amortization Table'!B$4-C71</f>
        <v>526.24855252470138</v>
      </c>
      <c r="E71" s="15">
        <f t="shared" si="2"/>
        <v>320951.32972677652</v>
      </c>
      <c r="F71">
        <f t="shared" si="0"/>
        <v>2028</v>
      </c>
    </row>
    <row r="72" spans="1:6" x14ac:dyDescent="0.25">
      <c r="A72">
        <v>64</v>
      </c>
      <c r="B72" s="14">
        <f t="shared" si="1"/>
        <v>46844</v>
      </c>
      <c r="C72" s="15">
        <f>E71*'Amortization Table'!B$1/12</f>
        <v>1404.1620675546471</v>
      </c>
      <c r="D72" s="16">
        <f>'Amortization Table'!B$4-C72</f>
        <v>528.55088994199696</v>
      </c>
      <c r="E72" s="15">
        <f t="shared" si="2"/>
        <v>320422.77883683454</v>
      </c>
      <c r="F72">
        <f t="shared" si="0"/>
        <v>2028</v>
      </c>
    </row>
    <row r="73" spans="1:6" x14ac:dyDescent="0.25">
      <c r="A73">
        <v>65</v>
      </c>
      <c r="B73" s="14">
        <f t="shared" si="1"/>
        <v>46874</v>
      </c>
      <c r="C73" s="15">
        <f>E72*'Amortization Table'!B$1/12</f>
        <v>1401.8496574111512</v>
      </c>
      <c r="D73" s="16">
        <f>'Amortization Table'!B$4-C73</f>
        <v>530.86330008549294</v>
      </c>
      <c r="E73" s="15">
        <f t="shared" si="2"/>
        <v>319891.91553674906</v>
      </c>
      <c r="F73">
        <f t="shared" si="0"/>
        <v>2028</v>
      </c>
    </row>
    <row r="74" spans="1:6" x14ac:dyDescent="0.25">
      <c r="A74">
        <v>66</v>
      </c>
      <c r="B74" s="14">
        <f t="shared" si="1"/>
        <v>46905</v>
      </c>
      <c r="C74" s="15">
        <f>E73*'Amortization Table'!B$1/12</f>
        <v>1399.5271304732771</v>
      </c>
      <c r="D74" s="16">
        <f>'Amortization Table'!B$4-C74</f>
        <v>533.18582702336698</v>
      </c>
      <c r="E74" s="15">
        <f t="shared" si="2"/>
        <v>319358.72970972571</v>
      </c>
      <c r="F74">
        <f t="shared" ref="F74:F137" si="3">YEAR(B74)</f>
        <v>2028</v>
      </c>
    </row>
    <row r="75" spans="1:6" x14ac:dyDescent="0.25">
      <c r="A75">
        <v>67</v>
      </c>
      <c r="B75" s="14">
        <f t="shared" ref="B75:B138" si="4">EOMONTH(B74,0)+1</f>
        <v>46935</v>
      </c>
      <c r="C75" s="15">
        <f>E74*'Amortization Table'!B$1/12</f>
        <v>1397.1944424800502</v>
      </c>
      <c r="D75" s="16">
        <f>'Amortization Table'!B$4-C75</f>
        <v>535.51851501659394</v>
      </c>
      <c r="E75" s="15">
        <f t="shared" ref="E75:E138" si="5">E74-D75</f>
        <v>318823.21119470912</v>
      </c>
      <c r="F75">
        <f t="shared" si="3"/>
        <v>2028</v>
      </c>
    </row>
    <row r="76" spans="1:6" x14ac:dyDescent="0.25">
      <c r="A76">
        <v>68</v>
      </c>
      <c r="B76" s="14">
        <f t="shared" si="4"/>
        <v>46966</v>
      </c>
      <c r="C76" s="15">
        <f>E75*'Amortization Table'!B$1/12</f>
        <v>1394.8515489768524</v>
      </c>
      <c r="D76" s="16">
        <f>'Amortization Table'!B$4-C76</f>
        <v>537.86140851979167</v>
      </c>
      <c r="E76" s="15">
        <f t="shared" si="5"/>
        <v>318285.34978618933</v>
      </c>
      <c r="F76">
        <f t="shared" si="3"/>
        <v>2028</v>
      </c>
    </row>
    <row r="77" spans="1:6" x14ac:dyDescent="0.25">
      <c r="A77">
        <v>69</v>
      </c>
      <c r="B77" s="14">
        <f t="shared" si="4"/>
        <v>46997</v>
      </c>
      <c r="C77" s="15">
        <f>E76*'Amortization Table'!B$1/12</f>
        <v>1392.4984053145781</v>
      </c>
      <c r="D77" s="16">
        <f>'Amortization Table'!B$4-C77</f>
        <v>540.21455218206597</v>
      </c>
      <c r="E77" s="15">
        <f t="shared" si="5"/>
        <v>317745.13523400726</v>
      </c>
      <c r="F77">
        <f t="shared" si="3"/>
        <v>2028</v>
      </c>
    </row>
    <row r="78" spans="1:6" x14ac:dyDescent="0.25">
      <c r="A78">
        <v>70</v>
      </c>
      <c r="B78" s="14">
        <f t="shared" si="4"/>
        <v>47027</v>
      </c>
      <c r="C78" s="15">
        <f>E77*'Amortization Table'!B$1/12</f>
        <v>1390.1349666487815</v>
      </c>
      <c r="D78" s="16">
        <f>'Amortization Table'!B$4-C78</f>
        <v>542.57799084786257</v>
      </c>
      <c r="E78" s="15">
        <f t="shared" si="5"/>
        <v>317202.55724315939</v>
      </c>
      <c r="F78">
        <f t="shared" si="3"/>
        <v>2028</v>
      </c>
    </row>
    <row r="79" spans="1:6" x14ac:dyDescent="0.25">
      <c r="A79">
        <v>71</v>
      </c>
      <c r="B79" s="14">
        <f t="shared" si="4"/>
        <v>47058</v>
      </c>
      <c r="C79" s="15">
        <f>E78*'Amortization Table'!B$1/12</f>
        <v>1387.7611879388223</v>
      </c>
      <c r="D79" s="16">
        <f>'Amortization Table'!B$4-C79</f>
        <v>544.95176955782176</v>
      </c>
      <c r="E79" s="15">
        <f t="shared" si="5"/>
        <v>316657.60547360155</v>
      </c>
      <c r="F79">
        <f t="shared" si="3"/>
        <v>2028</v>
      </c>
    </row>
    <row r="80" spans="1:6" x14ac:dyDescent="0.25">
      <c r="A80">
        <v>72</v>
      </c>
      <c r="B80" s="14">
        <f t="shared" si="4"/>
        <v>47088</v>
      </c>
      <c r="C80" s="15">
        <f>E79*'Amortization Table'!B$1/12</f>
        <v>1385.3770239470068</v>
      </c>
      <c r="D80" s="16">
        <f>'Amortization Table'!B$4-C80</f>
        <v>547.33593354963728</v>
      </c>
      <c r="E80" s="15">
        <f t="shared" si="5"/>
        <v>316110.26954005193</v>
      </c>
      <c r="F80">
        <f t="shared" si="3"/>
        <v>2028</v>
      </c>
    </row>
    <row r="81" spans="1:6" x14ac:dyDescent="0.25">
      <c r="A81">
        <v>73</v>
      </c>
      <c r="B81" s="14">
        <f t="shared" si="4"/>
        <v>47119</v>
      </c>
      <c r="C81" s="15">
        <f>E80*'Amortization Table'!B$1/12</f>
        <v>1382.982429237727</v>
      </c>
      <c r="D81" s="16">
        <f>'Amortization Table'!B$4-C81</f>
        <v>549.73052825891705</v>
      </c>
      <c r="E81" s="15">
        <f t="shared" si="5"/>
        <v>315560.53901179304</v>
      </c>
      <c r="F81">
        <f t="shared" si="3"/>
        <v>2029</v>
      </c>
    </row>
    <row r="82" spans="1:6" x14ac:dyDescent="0.25">
      <c r="A82">
        <v>74</v>
      </c>
      <c r="B82" s="14">
        <f t="shared" si="4"/>
        <v>47150</v>
      </c>
      <c r="C82" s="15">
        <f>E81*'Amortization Table'!B$1/12</f>
        <v>1380.5773581765945</v>
      </c>
      <c r="D82" s="16">
        <f>'Amortization Table'!B$4-C82</f>
        <v>552.13559932004955</v>
      </c>
      <c r="E82" s="15">
        <f t="shared" si="5"/>
        <v>315008.40341247298</v>
      </c>
      <c r="F82">
        <f t="shared" si="3"/>
        <v>2029</v>
      </c>
    </row>
    <row r="83" spans="1:6" x14ac:dyDescent="0.25">
      <c r="A83">
        <v>75</v>
      </c>
      <c r="B83" s="14">
        <f t="shared" si="4"/>
        <v>47178</v>
      </c>
      <c r="C83" s="15">
        <f>E82*'Amortization Table'!B$1/12</f>
        <v>1378.1617649295692</v>
      </c>
      <c r="D83" s="16">
        <f>'Amortization Table'!B$4-C83</f>
        <v>554.55119256707485</v>
      </c>
      <c r="E83" s="15">
        <f t="shared" si="5"/>
        <v>314453.85221990588</v>
      </c>
      <c r="F83">
        <f t="shared" si="3"/>
        <v>2029</v>
      </c>
    </row>
    <row r="84" spans="1:6" x14ac:dyDescent="0.25">
      <c r="A84">
        <v>76</v>
      </c>
      <c r="B84" s="14">
        <f t="shared" si="4"/>
        <v>47209</v>
      </c>
      <c r="C84" s="15">
        <f>E83*'Amortization Table'!B$1/12</f>
        <v>1375.7356034620882</v>
      </c>
      <c r="D84" s="16">
        <f>'Amortization Table'!B$4-C84</f>
        <v>556.9773540345559</v>
      </c>
      <c r="E84" s="15">
        <f t="shared" si="5"/>
        <v>313896.87486587133</v>
      </c>
      <c r="F84">
        <f t="shared" si="3"/>
        <v>2029</v>
      </c>
    </row>
    <row r="85" spans="1:6" x14ac:dyDescent="0.25">
      <c r="A85">
        <v>77</v>
      </c>
      <c r="B85" s="14">
        <f t="shared" si="4"/>
        <v>47239</v>
      </c>
      <c r="C85" s="15">
        <f>E84*'Amortization Table'!B$1/12</f>
        <v>1373.298827538187</v>
      </c>
      <c r="D85" s="16">
        <f>'Amortization Table'!B$4-C85</f>
        <v>559.41412995845712</v>
      </c>
      <c r="E85" s="15">
        <f t="shared" si="5"/>
        <v>313337.4607359129</v>
      </c>
      <c r="F85">
        <f t="shared" si="3"/>
        <v>2029</v>
      </c>
    </row>
    <row r="86" spans="1:6" x14ac:dyDescent="0.25">
      <c r="A86">
        <v>78</v>
      </c>
      <c r="B86" s="14">
        <f t="shared" si="4"/>
        <v>47270</v>
      </c>
      <c r="C86" s="15">
        <f>E85*'Amortization Table'!B$1/12</f>
        <v>1370.8513907196191</v>
      </c>
      <c r="D86" s="16">
        <f>'Amortization Table'!B$4-C86</f>
        <v>561.86156677702502</v>
      </c>
      <c r="E86" s="15">
        <f t="shared" si="5"/>
        <v>312775.59916913585</v>
      </c>
      <c r="F86">
        <f t="shared" si="3"/>
        <v>2029</v>
      </c>
    </row>
    <row r="87" spans="1:6" x14ac:dyDescent="0.25">
      <c r="A87">
        <v>79</v>
      </c>
      <c r="B87" s="14">
        <f t="shared" si="4"/>
        <v>47300</v>
      </c>
      <c r="C87" s="15">
        <f>E86*'Amortization Table'!B$1/12</f>
        <v>1368.3932463649692</v>
      </c>
      <c r="D87" s="16">
        <f>'Amortization Table'!B$4-C87</f>
        <v>564.31971113167492</v>
      </c>
      <c r="E87" s="15">
        <f t="shared" si="5"/>
        <v>312211.27945800417</v>
      </c>
      <c r="F87">
        <f t="shared" si="3"/>
        <v>2029</v>
      </c>
    </row>
    <row r="88" spans="1:6" x14ac:dyDescent="0.25">
      <c r="A88">
        <v>80</v>
      </c>
      <c r="B88" s="14">
        <f t="shared" si="4"/>
        <v>47331</v>
      </c>
      <c r="C88" s="15">
        <f>E87*'Amortization Table'!B$1/12</f>
        <v>1365.9243476287681</v>
      </c>
      <c r="D88" s="16">
        <f>'Amortization Table'!B$4-C88</f>
        <v>566.78860986787595</v>
      </c>
      <c r="E88" s="15">
        <f t="shared" si="5"/>
        <v>311644.49084813631</v>
      </c>
      <c r="F88">
        <f t="shared" si="3"/>
        <v>2029</v>
      </c>
    </row>
    <row r="89" spans="1:6" x14ac:dyDescent="0.25">
      <c r="A89">
        <v>81</v>
      </c>
      <c r="B89" s="14">
        <f t="shared" si="4"/>
        <v>47362</v>
      </c>
      <c r="C89" s="15">
        <f>E88*'Amortization Table'!B$1/12</f>
        <v>1363.4446474605963</v>
      </c>
      <c r="D89" s="16">
        <f>'Amortization Table'!B$4-C89</f>
        <v>569.26831003604775</v>
      </c>
      <c r="E89" s="15">
        <f t="shared" si="5"/>
        <v>311075.22253810026</v>
      </c>
      <c r="F89">
        <f t="shared" si="3"/>
        <v>2029</v>
      </c>
    </row>
    <row r="90" spans="1:6" x14ac:dyDescent="0.25">
      <c r="A90">
        <v>82</v>
      </c>
      <c r="B90" s="14">
        <f t="shared" si="4"/>
        <v>47392</v>
      </c>
      <c r="C90" s="15">
        <f>E89*'Amortization Table'!B$1/12</f>
        <v>1360.9540986041886</v>
      </c>
      <c r="D90" s="16">
        <f>'Amortization Table'!B$4-C90</f>
        <v>571.75885889245546</v>
      </c>
      <c r="E90" s="15">
        <f t="shared" si="5"/>
        <v>310503.46367920784</v>
      </c>
      <c r="F90">
        <f t="shared" si="3"/>
        <v>2029</v>
      </c>
    </row>
    <row r="91" spans="1:6" x14ac:dyDescent="0.25">
      <c r="A91">
        <v>83</v>
      </c>
      <c r="B91" s="14">
        <f t="shared" si="4"/>
        <v>47423</v>
      </c>
      <c r="C91" s="15">
        <f>E90*'Amortization Table'!B$1/12</f>
        <v>1358.4526535965342</v>
      </c>
      <c r="D91" s="16">
        <f>'Amortization Table'!B$4-C91</f>
        <v>574.26030390010988</v>
      </c>
      <c r="E91" s="15">
        <f t="shared" si="5"/>
        <v>309929.20337530773</v>
      </c>
      <c r="F91">
        <f t="shared" si="3"/>
        <v>2029</v>
      </c>
    </row>
    <row r="92" spans="1:6" x14ac:dyDescent="0.25">
      <c r="A92">
        <v>84</v>
      </c>
      <c r="B92" s="14">
        <f t="shared" si="4"/>
        <v>47453</v>
      </c>
      <c r="C92" s="15">
        <f>E91*'Amortization Table'!B$1/12</f>
        <v>1355.9402647669713</v>
      </c>
      <c r="D92" s="16">
        <f>'Amortization Table'!B$4-C92</f>
        <v>576.77269272967283</v>
      </c>
      <c r="E92" s="15">
        <f t="shared" si="5"/>
        <v>309352.43068257807</v>
      </c>
      <c r="F92">
        <f t="shared" si="3"/>
        <v>2029</v>
      </c>
    </row>
    <row r="93" spans="1:6" x14ac:dyDescent="0.25">
      <c r="A93">
        <v>85</v>
      </c>
      <c r="B93" s="14">
        <f t="shared" si="4"/>
        <v>47484</v>
      </c>
      <c r="C93" s="15">
        <f>E92*'Amortization Table'!B$1/12</f>
        <v>1353.416884236279</v>
      </c>
      <c r="D93" s="16">
        <f>'Amortization Table'!B$4-C93</f>
        <v>579.29607326036512</v>
      </c>
      <c r="E93" s="15">
        <f t="shared" si="5"/>
        <v>308773.1346093177</v>
      </c>
      <c r="F93">
        <f t="shared" si="3"/>
        <v>2030</v>
      </c>
    </row>
    <row r="94" spans="1:6" x14ac:dyDescent="0.25">
      <c r="A94">
        <v>86</v>
      </c>
      <c r="B94" s="14">
        <f t="shared" si="4"/>
        <v>47515</v>
      </c>
      <c r="C94" s="15">
        <f>E93*'Amortization Table'!B$1/12</f>
        <v>1350.8824639157649</v>
      </c>
      <c r="D94" s="16">
        <f>'Amortization Table'!B$4-C94</f>
        <v>581.83049358087919</v>
      </c>
      <c r="E94" s="15">
        <f t="shared" si="5"/>
        <v>308191.3041157368</v>
      </c>
      <c r="F94">
        <f t="shared" si="3"/>
        <v>2030</v>
      </c>
    </row>
    <row r="95" spans="1:6" x14ac:dyDescent="0.25">
      <c r="A95">
        <v>87</v>
      </c>
      <c r="B95" s="14">
        <f t="shared" si="4"/>
        <v>47543</v>
      </c>
      <c r="C95" s="15">
        <f>E94*'Amortization Table'!B$1/12</f>
        <v>1348.3369555063484</v>
      </c>
      <c r="D95" s="16">
        <f>'Amortization Table'!B$4-C95</f>
        <v>584.37600199029566</v>
      </c>
      <c r="E95" s="15">
        <f t="shared" si="5"/>
        <v>307606.92811374652</v>
      </c>
      <c r="F95">
        <f t="shared" si="3"/>
        <v>2030</v>
      </c>
    </row>
    <row r="96" spans="1:6" x14ac:dyDescent="0.25">
      <c r="A96">
        <v>88</v>
      </c>
      <c r="B96" s="14">
        <f t="shared" si="4"/>
        <v>47574</v>
      </c>
      <c r="C96" s="15">
        <f>E95*'Amortization Table'!B$1/12</f>
        <v>1345.7803104976408</v>
      </c>
      <c r="D96" s="16">
        <f>'Amortization Table'!B$4-C96</f>
        <v>586.93264699900328</v>
      </c>
      <c r="E96" s="15">
        <f t="shared" si="5"/>
        <v>307019.9954667475</v>
      </c>
      <c r="F96">
        <f t="shared" si="3"/>
        <v>2030</v>
      </c>
    </row>
    <row r="97" spans="1:6" x14ac:dyDescent="0.25">
      <c r="A97">
        <v>89</v>
      </c>
      <c r="B97" s="14">
        <f t="shared" si="4"/>
        <v>47604</v>
      </c>
      <c r="C97" s="15">
        <f>E96*'Amortization Table'!B$1/12</f>
        <v>1343.2124801670202</v>
      </c>
      <c r="D97" s="16">
        <f>'Amortization Table'!B$4-C97</f>
        <v>589.50047732962389</v>
      </c>
      <c r="E97" s="15">
        <f t="shared" si="5"/>
        <v>306430.4949894179</v>
      </c>
      <c r="F97">
        <f t="shared" si="3"/>
        <v>2030</v>
      </c>
    </row>
    <row r="98" spans="1:6" x14ac:dyDescent="0.25">
      <c r="A98">
        <v>90</v>
      </c>
      <c r="B98" s="14">
        <f t="shared" si="4"/>
        <v>47635</v>
      </c>
      <c r="C98" s="15">
        <f>E97*'Amortization Table'!B$1/12</f>
        <v>1340.6334155787033</v>
      </c>
      <c r="D98" s="16">
        <f>'Amortization Table'!B$4-C98</f>
        <v>592.07954191794079</v>
      </c>
      <c r="E98" s="15">
        <f t="shared" si="5"/>
        <v>305838.41544749995</v>
      </c>
      <c r="F98">
        <f t="shared" si="3"/>
        <v>2030</v>
      </c>
    </row>
    <row r="99" spans="1:6" x14ac:dyDescent="0.25">
      <c r="A99">
        <v>91</v>
      </c>
      <c r="B99" s="14">
        <f t="shared" si="4"/>
        <v>47665</v>
      </c>
      <c r="C99" s="15">
        <f>E98*'Amortization Table'!B$1/12</f>
        <v>1338.0430675828122</v>
      </c>
      <c r="D99" s="16">
        <f>'Amortization Table'!B$4-C99</f>
        <v>594.66988991383187</v>
      </c>
      <c r="E99" s="15">
        <f t="shared" si="5"/>
        <v>305243.74555758614</v>
      </c>
      <c r="F99">
        <f t="shared" si="3"/>
        <v>2030</v>
      </c>
    </row>
    <row r="100" spans="1:6" x14ac:dyDescent="0.25">
      <c r="A100">
        <v>92</v>
      </c>
      <c r="B100" s="14">
        <f t="shared" si="4"/>
        <v>47696</v>
      </c>
      <c r="C100" s="15">
        <f>E99*'Amortization Table'!B$1/12</f>
        <v>1335.4413868144393</v>
      </c>
      <c r="D100" s="16">
        <f>'Amortization Table'!B$4-C100</f>
        <v>597.27157068220481</v>
      </c>
      <c r="E100" s="15">
        <f t="shared" si="5"/>
        <v>304646.47398690396</v>
      </c>
      <c r="F100">
        <f t="shared" si="3"/>
        <v>2030</v>
      </c>
    </row>
    <row r="101" spans="1:6" x14ac:dyDescent="0.25">
      <c r="A101">
        <v>93</v>
      </c>
      <c r="B101" s="14">
        <f t="shared" si="4"/>
        <v>47727</v>
      </c>
      <c r="C101" s="15">
        <f>E100*'Amortization Table'!B$1/12</f>
        <v>1332.8283236927048</v>
      </c>
      <c r="D101" s="16">
        <f>'Amortization Table'!B$4-C101</f>
        <v>599.88463380393932</v>
      </c>
      <c r="E101" s="15">
        <f t="shared" si="5"/>
        <v>304046.58935310005</v>
      </c>
      <c r="F101">
        <f t="shared" si="3"/>
        <v>2030</v>
      </c>
    </row>
    <row r="102" spans="1:6" x14ac:dyDescent="0.25">
      <c r="A102">
        <v>94</v>
      </c>
      <c r="B102" s="14">
        <f t="shared" si="4"/>
        <v>47757</v>
      </c>
      <c r="C102" s="15">
        <f>E101*'Amortization Table'!B$1/12</f>
        <v>1330.2038284198127</v>
      </c>
      <c r="D102" s="16">
        <f>'Amortization Table'!B$4-C102</f>
        <v>602.50912907683141</v>
      </c>
      <c r="E102" s="15">
        <f t="shared" si="5"/>
        <v>303444.0802240232</v>
      </c>
      <c r="F102">
        <f t="shared" si="3"/>
        <v>2030</v>
      </c>
    </row>
    <row r="103" spans="1:6" x14ac:dyDescent="0.25">
      <c r="A103">
        <v>95</v>
      </c>
      <c r="B103" s="14">
        <f t="shared" si="4"/>
        <v>47788</v>
      </c>
      <c r="C103" s="15">
        <f>E102*'Amortization Table'!B$1/12</f>
        <v>1327.5678509801014</v>
      </c>
      <c r="D103" s="16">
        <f>'Amortization Table'!B$4-C103</f>
        <v>605.14510651654268</v>
      </c>
      <c r="E103" s="15">
        <f t="shared" si="5"/>
        <v>302838.93511750665</v>
      </c>
      <c r="F103">
        <f t="shared" si="3"/>
        <v>2030</v>
      </c>
    </row>
    <row r="104" spans="1:6" x14ac:dyDescent="0.25">
      <c r="A104">
        <v>96</v>
      </c>
      <c r="B104" s="14">
        <f t="shared" si="4"/>
        <v>47818</v>
      </c>
      <c r="C104" s="15">
        <f>E103*'Amortization Table'!B$1/12</f>
        <v>1324.9203411390915</v>
      </c>
      <c r="D104" s="16">
        <f>'Amortization Table'!B$4-C104</f>
        <v>607.79261635755256</v>
      </c>
      <c r="E104" s="15">
        <f t="shared" si="5"/>
        <v>302231.14250114909</v>
      </c>
      <c r="F104">
        <f t="shared" si="3"/>
        <v>2030</v>
      </c>
    </row>
    <row r="105" spans="1:6" x14ac:dyDescent="0.25">
      <c r="A105">
        <v>97</v>
      </c>
      <c r="B105" s="14">
        <f t="shared" si="4"/>
        <v>47849</v>
      </c>
      <c r="C105" s="15">
        <f>E104*'Amortization Table'!B$1/12</f>
        <v>1322.2612484425272</v>
      </c>
      <c r="D105" s="16">
        <f>'Amortization Table'!B$4-C105</f>
        <v>610.45170905411692</v>
      </c>
      <c r="E105" s="15">
        <f t="shared" si="5"/>
        <v>301620.69079209497</v>
      </c>
      <c r="F105">
        <f t="shared" si="3"/>
        <v>2031</v>
      </c>
    </row>
    <row r="106" spans="1:6" x14ac:dyDescent="0.25">
      <c r="A106">
        <v>98</v>
      </c>
      <c r="B106" s="14">
        <f t="shared" si="4"/>
        <v>47880</v>
      </c>
      <c r="C106" s="15">
        <f>E105*'Amortization Table'!B$1/12</f>
        <v>1319.5905222154154</v>
      </c>
      <c r="D106" s="16">
        <f>'Amortization Table'!B$4-C106</f>
        <v>613.12243528122872</v>
      </c>
      <c r="E106" s="15">
        <f t="shared" si="5"/>
        <v>301007.56835681375</v>
      </c>
      <c r="F106">
        <f t="shared" si="3"/>
        <v>2031</v>
      </c>
    </row>
    <row r="107" spans="1:6" x14ac:dyDescent="0.25">
      <c r="A107">
        <v>99</v>
      </c>
      <c r="B107" s="14">
        <f t="shared" si="4"/>
        <v>47908</v>
      </c>
      <c r="C107" s="15">
        <f>E106*'Amortization Table'!B$1/12</f>
        <v>1316.90811156106</v>
      </c>
      <c r="D107" s="16">
        <f>'Amortization Table'!B$4-C107</f>
        <v>615.80484593558413</v>
      </c>
      <c r="E107" s="15">
        <f t="shared" si="5"/>
        <v>300391.76351087814</v>
      </c>
      <c r="F107">
        <f t="shared" si="3"/>
        <v>2031</v>
      </c>
    </row>
    <row r="108" spans="1:6" x14ac:dyDescent="0.25">
      <c r="A108">
        <v>100</v>
      </c>
      <c r="B108" s="14">
        <f t="shared" si="4"/>
        <v>47939</v>
      </c>
      <c r="C108" s="15">
        <f>E107*'Amortization Table'!B$1/12</f>
        <v>1314.2139653600918</v>
      </c>
      <c r="D108" s="16">
        <f>'Amortization Table'!B$4-C108</f>
        <v>618.49899213655226</v>
      </c>
      <c r="E108" s="15">
        <f t="shared" si="5"/>
        <v>299773.26451874158</v>
      </c>
      <c r="F108">
        <f t="shared" si="3"/>
        <v>2031</v>
      </c>
    </row>
    <row r="109" spans="1:6" x14ac:dyDescent="0.25">
      <c r="A109">
        <v>101</v>
      </c>
      <c r="B109" s="14">
        <f t="shared" si="4"/>
        <v>47969</v>
      </c>
      <c r="C109" s="15">
        <f>E108*'Amortization Table'!B$1/12</f>
        <v>1311.5080322694944</v>
      </c>
      <c r="D109" s="16">
        <f>'Amortization Table'!B$4-C109</f>
        <v>621.20492522714972</v>
      </c>
      <c r="E109" s="15">
        <f t="shared" si="5"/>
        <v>299152.05959351442</v>
      </c>
      <c r="F109">
        <f t="shared" si="3"/>
        <v>2031</v>
      </c>
    </row>
    <row r="110" spans="1:6" x14ac:dyDescent="0.25">
      <c r="A110">
        <v>102</v>
      </c>
      <c r="B110" s="14">
        <f t="shared" si="4"/>
        <v>48000</v>
      </c>
      <c r="C110" s="15">
        <f>E109*'Amortization Table'!B$1/12</f>
        <v>1308.7902607216256</v>
      </c>
      <c r="D110" s="16">
        <f>'Amortization Table'!B$4-C110</f>
        <v>623.92269677501849</v>
      </c>
      <c r="E110" s="15">
        <f t="shared" si="5"/>
        <v>298528.13689673942</v>
      </c>
      <c r="F110">
        <f t="shared" si="3"/>
        <v>2031</v>
      </c>
    </row>
    <row r="111" spans="1:6" x14ac:dyDescent="0.25">
      <c r="A111">
        <v>103</v>
      </c>
      <c r="B111" s="14">
        <f t="shared" si="4"/>
        <v>48030</v>
      </c>
      <c r="C111" s="15">
        <f>E110*'Amortization Table'!B$1/12</f>
        <v>1306.0605989232349</v>
      </c>
      <c r="D111" s="16">
        <f>'Amortization Table'!B$4-C111</f>
        <v>626.65235857340917</v>
      </c>
      <c r="E111" s="15">
        <f t="shared" si="5"/>
        <v>297901.48453816603</v>
      </c>
      <c r="F111">
        <f t="shared" si="3"/>
        <v>2031</v>
      </c>
    </row>
    <row r="112" spans="1:6" x14ac:dyDescent="0.25">
      <c r="A112">
        <v>104</v>
      </c>
      <c r="B112" s="14">
        <f t="shared" si="4"/>
        <v>48061</v>
      </c>
      <c r="C112" s="15">
        <f>E111*'Amortization Table'!B$1/12</f>
        <v>1303.3189948544764</v>
      </c>
      <c r="D112" s="16">
        <f>'Amortization Table'!B$4-C112</f>
        <v>629.39396264216771</v>
      </c>
      <c r="E112" s="15">
        <f t="shared" si="5"/>
        <v>297272.09057552385</v>
      </c>
      <c r="F112">
        <f t="shared" si="3"/>
        <v>2031</v>
      </c>
    </row>
    <row r="113" spans="1:6" x14ac:dyDescent="0.25">
      <c r="A113">
        <v>105</v>
      </c>
      <c r="B113" s="14">
        <f t="shared" si="4"/>
        <v>48092</v>
      </c>
      <c r="C113" s="15">
        <f>E112*'Amortization Table'!B$1/12</f>
        <v>1300.5653962679169</v>
      </c>
      <c r="D113" s="16">
        <f>'Amortization Table'!B$4-C113</f>
        <v>632.14756122872723</v>
      </c>
      <c r="E113" s="15">
        <f t="shared" si="5"/>
        <v>296639.94301429513</v>
      </c>
      <c r="F113">
        <f t="shared" si="3"/>
        <v>2031</v>
      </c>
    </row>
    <row r="114" spans="1:6" x14ac:dyDescent="0.25">
      <c r="A114">
        <v>106</v>
      </c>
      <c r="B114" s="14">
        <f t="shared" si="4"/>
        <v>48122</v>
      </c>
      <c r="C114" s="15">
        <f>E113*'Amortization Table'!B$1/12</f>
        <v>1297.7997506875411</v>
      </c>
      <c r="D114" s="16">
        <f>'Amortization Table'!B$4-C114</f>
        <v>634.91320680910303</v>
      </c>
      <c r="E114" s="15">
        <f t="shared" si="5"/>
        <v>296005.02980748605</v>
      </c>
      <c r="F114">
        <f t="shared" si="3"/>
        <v>2031</v>
      </c>
    </row>
    <row r="115" spans="1:6" x14ac:dyDescent="0.25">
      <c r="A115">
        <v>107</v>
      </c>
      <c r="B115" s="14">
        <f t="shared" si="4"/>
        <v>48153</v>
      </c>
      <c r="C115" s="15">
        <f>E114*'Amortization Table'!B$1/12</f>
        <v>1295.0220054077515</v>
      </c>
      <c r="D115" s="16">
        <f>'Amortization Table'!B$4-C115</f>
        <v>637.69095208889257</v>
      </c>
      <c r="E115" s="15">
        <f t="shared" si="5"/>
        <v>295367.33885539713</v>
      </c>
      <c r="F115">
        <f t="shared" si="3"/>
        <v>2031</v>
      </c>
    </row>
    <row r="116" spans="1:6" x14ac:dyDescent="0.25">
      <c r="A116">
        <v>108</v>
      </c>
      <c r="B116" s="14">
        <f t="shared" si="4"/>
        <v>48183</v>
      </c>
      <c r="C116" s="15">
        <f>E115*'Amortization Table'!B$1/12</f>
        <v>1292.2321074923623</v>
      </c>
      <c r="D116" s="16">
        <f>'Amortization Table'!B$4-C116</f>
        <v>640.48085000428182</v>
      </c>
      <c r="E116" s="15">
        <f t="shared" si="5"/>
        <v>294726.85800539283</v>
      </c>
      <c r="F116">
        <f t="shared" si="3"/>
        <v>2031</v>
      </c>
    </row>
    <row r="117" spans="1:6" x14ac:dyDescent="0.25">
      <c r="A117">
        <v>109</v>
      </c>
      <c r="B117" s="14">
        <f t="shared" si="4"/>
        <v>48214</v>
      </c>
      <c r="C117" s="15">
        <f>E116*'Amortization Table'!B$1/12</f>
        <v>1289.4300037735936</v>
      </c>
      <c r="D117" s="16">
        <f>'Amortization Table'!B$4-C117</f>
        <v>643.28295372305047</v>
      </c>
      <c r="E117" s="15">
        <f t="shared" si="5"/>
        <v>294083.57505166979</v>
      </c>
      <c r="F117">
        <f t="shared" si="3"/>
        <v>2032</v>
      </c>
    </row>
    <row r="118" spans="1:6" x14ac:dyDescent="0.25">
      <c r="A118">
        <v>110</v>
      </c>
      <c r="B118" s="14">
        <f t="shared" si="4"/>
        <v>48245</v>
      </c>
      <c r="C118" s="15">
        <f>E117*'Amortization Table'!B$1/12</f>
        <v>1286.6156408510553</v>
      </c>
      <c r="D118" s="16">
        <f>'Amortization Table'!B$4-C118</f>
        <v>646.09731664558876</v>
      </c>
      <c r="E118" s="15">
        <f t="shared" si="5"/>
        <v>293437.47773502418</v>
      </c>
      <c r="F118">
        <f t="shared" si="3"/>
        <v>2032</v>
      </c>
    </row>
    <row r="119" spans="1:6" x14ac:dyDescent="0.25">
      <c r="A119">
        <v>111</v>
      </c>
      <c r="B119" s="14">
        <f t="shared" si="4"/>
        <v>48274</v>
      </c>
      <c r="C119" s="15">
        <f>E118*'Amortization Table'!B$1/12</f>
        <v>1283.7889650907307</v>
      </c>
      <c r="D119" s="16">
        <f>'Amortization Table'!B$4-C119</f>
        <v>648.9239924059134</v>
      </c>
      <c r="E119" s="15">
        <f t="shared" si="5"/>
        <v>292788.55374261824</v>
      </c>
      <c r="F119">
        <f t="shared" si="3"/>
        <v>2032</v>
      </c>
    </row>
    <row r="120" spans="1:6" x14ac:dyDescent="0.25">
      <c r="A120">
        <v>112</v>
      </c>
      <c r="B120" s="14">
        <f t="shared" si="4"/>
        <v>48305</v>
      </c>
      <c r="C120" s="15">
        <f>E119*'Amortization Table'!B$1/12</f>
        <v>1280.9499226239548</v>
      </c>
      <c r="D120" s="16">
        <f>'Amortization Table'!B$4-C120</f>
        <v>651.76303487268933</v>
      </c>
      <c r="E120" s="15">
        <f t="shared" si="5"/>
        <v>292136.79070774553</v>
      </c>
      <c r="F120">
        <f t="shared" si="3"/>
        <v>2032</v>
      </c>
    </row>
    <row r="121" spans="1:6" x14ac:dyDescent="0.25">
      <c r="A121">
        <v>113</v>
      </c>
      <c r="B121" s="14">
        <f t="shared" si="4"/>
        <v>48335</v>
      </c>
      <c r="C121" s="15">
        <f>E120*'Amortization Table'!B$1/12</f>
        <v>1278.0984593463866</v>
      </c>
      <c r="D121" s="16">
        <f>'Amortization Table'!B$4-C121</f>
        <v>654.61449815025753</v>
      </c>
      <c r="E121" s="15">
        <f t="shared" si="5"/>
        <v>291482.17620959529</v>
      </c>
      <c r="F121">
        <f t="shared" si="3"/>
        <v>2032</v>
      </c>
    </row>
    <row r="122" spans="1:6" x14ac:dyDescent="0.25">
      <c r="A122">
        <v>114</v>
      </c>
      <c r="B122" s="14">
        <f t="shared" si="4"/>
        <v>48366</v>
      </c>
      <c r="C122" s="15">
        <f>E121*'Amortization Table'!B$1/12</f>
        <v>1275.2345209169794</v>
      </c>
      <c r="D122" s="16">
        <f>'Amortization Table'!B$4-C122</f>
        <v>657.47843657966473</v>
      </c>
      <c r="E122" s="15">
        <f t="shared" si="5"/>
        <v>290824.69777301565</v>
      </c>
      <c r="F122">
        <f t="shared" si="3"/>
        <v>2032</v>
      </c>
    </row>
    <row r="123" spans="1:6" x14ac:dyDescent="0.25">
      <c r="A123">
        <v>115</v>
      </c>
      <c r="B123" s="14">
        <f t="shared" si="4"/>
        <v>48396</v>
      </c>
      <c r="C123" s="15">
        <f>E122*'Amortization Table'!B$1/12</f>
        <v>1272.3580527569434</v>
      </c>
      <c r="D123" s="16">
        <f>'Amortization Table'!B$4-C123</f>
        <v>660.35490473970071</v>
      </c>
      <c r="E123" s="15">
        <f t="shared" si="5"/>
        <v>290164.34286827594</v>
      </c>
      <c r="F123">
        <f t="shared" si="3"/>
        <v>2032</v>
      </c>
    </row>
    <row r="124" spans="1:6" x14ac:dyDescent="0.25">
      <c r="A124">
        <v>116</v>
      </c>
      <c r="B124" s="14">
        <f t="shared" si="4"/>
        <v>48427</v>
      </c>
      <c r="C124" s="15">
        <f>E123*'Amortization Table'!B$1/12</f>
        <v>1269.4690000487071</v>
      </c>
      <c r="D124" s="16">
        <f>'Amortization Table'!B$4-C124</f>
        <v>663.24395744793696</v>
      </c>
      <c r="E124" s="15">
        <f t="shared" si="5"/>
        <v>289501.098910828</v>
      </c>
      <c r="F124">
        <f t="shared" si="3"/>
        <v>2032</v>
      </c>
    </row>
    <row r="125" spans="1:6" x14ac:dyDescent="0.25">
      <c r="A125">
        <v>117</v>
      </c>
      <c r="B125" s="14">
        <f t="shared" si="4"/>
        <v>48458</v>
      </c>
      <c r="C125" s="15">
        <f>E124*'Amortization Table'!B$1/12</f>
        <v>1266.5673077348724</v>
      </c>
      <c r="D125" s="16">
        <f>'Amortization Table'!B$4-C125</f>
        <v>666.14564976177166</v>
      </c>
      <c r="E125" s="15">
        <f t="shared" si="5"/>
        <v>288834.95326106623</v>
      </c>
      <c r="F125">
        <f t="shared" si="3"/>
        <v>2032</v>
      </c>
    </row>
    <row r="126" spans="1:6" x14ac:dyDescent="0.25">
      <c r="A126">
        <v>118</v>
      </c>
      <c r="B126" s="14">
        <f t="shared" si="4"/>
        <v>48488</v>
      </c>
      <c r="C126" s="15">
        <f>E125*'Amortization Table'!B$1/12</f>
        <v>1263.6529205171648</v>
      </c>
      <c r="D126" s="16">
        <f>'Amortization Table'!B$4-C126</f>
        <v>669.06003697947926</v>
      </c>
      <c r="E126" s="15">
        <f t="shared" si="5"/>
        <v>288165.89322408673</v>
      </c>
      <c r="F126">
        <f t="shared" si="3"/>
        <v>2032</v>
      </c>
    </row>
    <row r="127" spans="1:6" x14ac:dyDescent="0.25">
      <c r="A127">
        <v>119</v>
      </c>
      <c r="B127" s="14">
        <f t="shared" si="4"/>
        <v>48519</v>
      </c>
      <c r="C127" s="15">
        <f>E126*'Amortization Table'!B$1/12</f>
        <v>1260.7257828553795</v>
      </c>
      <c r="D127" s="16">
        <f>'Amortization Table'!B$4-C127</f>
        <v>671.98717464126457</v>
      </c>
      <c r="E127" s="15">
        <f t="shared" si="5"/>
        <v>287493.90604944545</v>
      </c>
      <c r="F127">
        <f t="shared" si="3"/>
        <v>2032</v>
      </c>
    </row>
    <row r="128" spans="1:6" x14ac:dyDescent="0.25">
      <c r="A128">
        <v>120</v>
      </c>
      <c r="B128" s="14">
        <f t="shared" si="4"/>
        <v>48549</v>
      </c>
      <c r="C128" s="15">
        <f>E127*'Amortization Table'!B$1/12</f>
        <v>1257.7858389663238</v>
      </c>
      <c r="D128" s="16">
        <f>'Amortization Table'!B$4-C128</f>
        <v>674.92711853032029</v>
      </c>
      <c r="E128" s="15">
        <f t="shared" si="5"/>
        <v>286818.97893091512</v>
      </c>
      <c r="F128">
        <f t="shared" si="3"/>
        <v>2032</v>
      </c>
    </row>
    <row r="129" spans="1:6" x14ac:dyDescent="0.25">
      <c r="A129">
        <v>121</v>
      </c>
      <c r="B129" s="14">
        <f t="shared" si="4"/>
        <v>48580</v>
      </c>
      <c r="C129" s="15">
        <f>E128*'Amortization Table'!B$1/12</f>
        <v>1254.8330328227537</v>
      </c>
      <c r="D129" s="16">
        <f>'Amortization Table'!B$4-C129</f>
        <v>677.8799246738904</v>
      </c>
      <c r="E129" s="15">
        <f t="shared" si="5"/>
        <v>286141.09900624125</v>
      </c>
      <c r="F129">
        <f t="shared" si="3"/>
        <v>2033</v>
      </c>
    </row>
    <row r="130" spans="1:6" x14ac:dyDescent="0.25">
      <c r="A130">
        <v>122</v>
      </c>
      <c r="B130" s="14">
        <f t="shared" si="4"/>
        <v>48611</v>
      </c>
      <c r="C130" s="15">
        <f>E129*'Amortization Table'!B$1/12</f>
        <v>1251.8673081523054</v>
      </c>
      <c r="D130" s="16">
        <f>'Amortization Table'!B$4-C130</f>
        <v>680.84564934433865</v>
      </c>
      <c r="E130" s="15">
        <f t="shared" si="5"/>
        <v>285460.25335689692</v>
      </c>
      <c r="F130">
        <f t="shared" si="3"/>
        <v>2033</v>
      </c>
    </row>
    <row r="131" spans="1:6" x14ac:dyDescent="0.25">
      <c r="A131">
        <v>123</v>
      </c>
      <c r="B131" s="14">
        <f t="shared" si="4"/>
        <v>48639</v>
      </c>
      <c r="C131" s="15">
        <f>E130*'Amortization Table'!B$1/12</f>
        <v>1248.888608436424</v>
      </c>
      <c r="D131" s="16">
        <f>'Amortization Table'!B$4-C131</f>
        <v>683.82434906022013</v>
      </c>
      <c r="E131" s="15">
        <f t="shared" si="5"/>
        <v>284776.42900783668</v>
      </c>
      <c r="F131">
        <f t="shared" si="3"/>
        <v>2033</v>
      </c>
    </row>
    <row r="132" spans="1:6" x14ac:dyDescent="0.25">
      <c r="A132">
        <v>124</v>
      </c>
      <c r="B132" s="14">
        <f t="shared" si="4"/>
        <v>48670</v>
      </c>
      <c r="C132" s="15">
        <f>E131*'Amortization Table'!B$1/12</f>
        <v>1245.8968769092855</v>
      </c>
      <c r="D132" s="16">
        <f>'Amortization Table'!B$4-C132</f>
        <v>686.81608058735856</v>
      </c>
      <c r="E132" s="15">
        <f t="shared" si="5"/>
        <v>284089.61292724934</v>
      </c>
      <c r="F132">
        <f t="shared" si="3"/>
        <v>2033</v>
      </c>
    </row>
    <row r="133" spans="1:6" x14ac:dyDescent="0.25">
      <c r="A133">
        <v>125</v>
      </c>
      <c r="B133" s="14">
        <f t="shared" si="4"/>
        <v>48700</v>
      </c>
      <c r="C133" s="15">
        <f>E132*'Amortization Table'!B$1/12</f>
        <v>1242.8920565567157</v>
      </c>
      <c r="D133" s="16">
        <f>'Amortization Table'!B$4-C133</f>
        <v>689.82090093992838</v>
      </c>
      <c r="E133" s="15">
        <f t="shared" si="5"/>
        <v>283399.79202630941</v>
      </c>
      <c r="F133">
        <f t="shared" si="3"/>
        <v>2033</v>
      </c>
    </row>
    <row r="134" spans="1:6" x14ac:dyDescent="0.25">
      <c r="A134">
        <v>126</v>
      </c>
      <c r="B134" s="14">
        <f t="shared" si="4"/>
        <v>48731</v>
      </c>
      <c r="C134" s="15">
        <f>E133*'Amortization Table'!B$1/12</f>
        <v>1239.8740901151036</v>
      </c>
      <c r="D134" s="16">
        <f>'Amortization Table'!B$4-C134</f>
        <v>692.83886738154047</v>
      </c>
      <c r="E134" s="15">
        <f t="shared" si="5"/>
        <v>282706.95315892785</v>
      </c>
      <c r="F134">
        <f t="shared" si="3"/>
        <v>2033</v>
      </c>
    </row>
    <row r="135" spans="1:6" x14ac:dyDescent="0.25">
      <c r="A135">
        <v>127</v>
      </c>
      <c r="B135" s="14">
        <f t="shared" si="4"/>
        <v>48761</v>
      </c>
      <c r="C135" s="15">
        <f>E134*'Amortization Table'!B$1/12</f>
        <v>1236.8429200703092</v>
      </c>
      <c r="D135" s="16">
        <f>'Amortization Table'!B$4-C135</f>
        <v>695.87003742633487</v>
      </c>
      <c r="E135" s="15">
        <f t="shared" si="5"/>
        <v>282011.08312150149</v>
      </c>
      <c r="F135">
        <f t="shared" si="3"/>
        <v>2033</v>
      </c>
    </row>
    <row r="136" spans="1:6" x14ac:dyDescent="0.25">
      <c r="A136">
        <v>128</v>
      </c>
      <c r="B136" s="14">
        <f t="shared" si="4"/>
        <v>48792</v>
      </c>
      <c r="C136" s="15">
        <f>E135*'Amortization Table'!B$1/12</f>
        <v>1233.7984886565689</v>
      </c>
      <c r="D136" s="16">
        <f>'Amortization Table'!B$4-C136</f>
        <v>698.91446884007519</v>
      </c>
      <c r="E136" s="15">
        <f t="shared" si="5"/>
        <v>281312.16865266144</v>
      </c>
      <c r="F136">
        <f t="shared" si="3"/>
        <v>2033</v>
      </c>
    </row>
    <row r="137" spans="1:6" x14ac:dyDescent="0.25">
      <c r="A137">
        <v>129</v>
      </c>
      <c r="B137" s="14">
        <f t="shared" si="4"/>
        <v>48823</v>
      </c>
      <c r="C137" s="15">
        <f>E136*'Amortization Table'!B$1/12</f>
        <v>1230.7407378553937</v>
      </c>
      <c r="D137" s="16">
        <f>'Amortization Table'!B$4-C137</f>
        <v>701.97221964125038</v>
      </c>
      <c r="E137" s="15">
        <f t="shared" si="5"/>
        <v>280610.19643302017</v>
      </c>
      <c r="F137">
        <f t="shared" si="3"/>
        <v>2033</v>
      </c>
    </row>
    <row r="138" spans="1:6" x14ac:dyDescent="0.25">
      <c r="A138">
        <v>130</v>
      </c>
      <c r="B138" s="14">
        <f t="shared" si="4"/>
        <v>48853</v>
      </c>
      <c r="C138" s="15">
        <f>E137*'Amortization Table'!B$1/12</f>
        <v>1227.6696093944631</v>
      </c>
      <c r="D138" s="16">
        <f>'Amortization Table'!B$4-C138</f>
        <v>705.04334810218097</v>
      </c>
      <c r="E138" s="15">
        <f t="shared" si="5"/>
        <v>279905.15308491798</v>
      </c>
      <c r="F138">
        <f t="shared" ref="F138:F201" si="6">YEAR(B138)</f>
        <v>2033</v>
      </c>
    </row>
    <row r="139" spans="1:6" x14ac:dyDescent="0.25">
      <c r="A139">
        <v>131</v>
      </c>
      <c r="B139" s="14">
        <f t="shared" ref="B139:B202" si="7">EOMONTH(B138,0)+1</f>
        <v>48884</v>
      </c>
      <c r="C139" s="15">
        <f>E138*'Amortization Table'!B$1/12</f>
        <v>1224.5850447465161</v>
      </c>
      <c r="D139" s="16">
        <f>'Amortization Table'!B$4-C139</f>
        <v>708.12791275012796</v>
      </c>
      <c r="E139" s="15">
        <f t="shared" ref="E139:E202" si="8">E138-D139</f>
        <v>279197.02517216787</v>
      </c>
      <c r="F139">
        <f t="shared" si="6"/>
        <v>2033</v>
      </c>
    </row>
    <row r="140" spans="1:6" x14ac:dyDescent="0.25">
      <c r="A140">
        <v>132</v>
      </c>
      <c r="B140" s="14">
        <f t="shared" si="7"/>
        <v>48914</v>
      </c>
      <c r="C140" s="15">
        <f>E139*'Amortization Table'!B$1/12</f>
        <v>1221.4869851282344</v>
      </c>
      <c r="D140" s="16">
        <f>'Amortization Table'!B$4-C140</f>
        <v>711.22597236840966</v>
      </c>
      <c r="E140" s="15">
        <f t="shared" si="8"/>
        <v>278485.79919979948</v>
      </c>
      <c r="F140">
        <f t="shared" si="6"/>
        <v>2033</v>
      </c>
    </row>
    <row r="141" spans="1:6" x14ac:dyDescent="0.25">
      <c r="A141">
        <v>133</v>
      </c>
      <c r="B141" s="14">
        <f t="shared" si="7"/>
        <v>48945</v>
      </c>
      <c r="C141" s="15">
        <f>E140*'Amortization Table'!B$1/12</f>
        <v>1218.3753714991228</v>
      </c>
      <c r="D141" s="16">
        <f>'Amortization Table'!B$4-C141</f>
        <v>714.33758599752127</v>
      </c>
      <c r="E141" s="15">
        <f t="shared" si="8"/>
        <v>277771.46161380195</v>
      </c>
      <c r="F141">
        <f t="shared" si="6"/>
        <v>2034</v>
      </c>
    </row>
    <row r="142" spans="1:6" x14ac:dyDescent="0.25">
      <c r="A142">
        <v>134</v>
      </c>
      <c r="B142" s="14">
        <f t="shared" si="7"/>
        <v>48976</v>
      </c>
      <c r="C142" s="15">
        <f>E141*'Amortization Table'!B$1/12</f>
        <v>1215.2501445603834</v>
      </c>
      <c r="D142" s="16">
        <f>'Amortization Table'!B$4-C142</f>
        <v>717.46281293626066</v>
      </c>
      <c r="E142" s="15">
        <f t="shared" si="8"/>
        <v>277053.99880086567</v>
      </c>
      <c r="F142">
        <f t="shared" si="6"/>
        <v>2034</v>
      </c>
    </row>
    <row r="143" spans="1:6" x14ac:dyDescent="0.25">
      <c r="A143">
        <v>135</v>
      </c>
      <c r="B143" s="14">
        <f t="shared" si="7"/>
        <v>49004</v>
      </c>
      <c r="C143" s="15">
        <f>E142*'Amortization Table'!B$1/12</f>
        <v>1212.1112447537873</v>
      </c>
      <c r="D143" s="16">
        <f>'Amortization Table'!B$4-C143</f>
        <v>720.60171274285676</v>
      </c>
      <c r="E143" s="15">
        <f t="shared" si="8"/>
        <v>276333.39708812279</v>
      </c>
      <c r="F143">
        <f t="shared" si="6"/>
        <v>2034</v>
      </c>
    </row>
    <row r="144" spans="1:6" x14ac:dyDescent="0.25">
      <c r="A144">
        <v>136</v>
      </c>
      <c r="B144" s="14">
        <f t="shared" si="7"/>
        <v>49035</v>
      </c>
      <c r="C144" s="15">
        <f>E143*'Amortization Table'!B$1/12</f>
        <v>1208.9586122605372</v>
      </c>
      <c r="D144" s="16">
        <f>'Amortization Table'!B$4-C144</f>
        <v>723.75434523610693</v>
      </c>
      <c r="E144" s="15">
        <f t="shared" si="8"/>
        <v>275609.64274288667</v>
      </c>
      <c r="F144">
        <f t="shared" si="6"/>
        <v>2034</v>
      </c>
    </row>
    <row r="145" spans="1:6" x14ac:dyDescent="0.25">
      <c r="A145">
        <v>137</v>
      </c>
      <c r="B145" s="14">
        <f t="shared" si="7"/>
        <v>49065</v>
      </c>
      <c r="C145" s="15">
        <f>E144*'Amortization Table'!B$1/12</f>
        <v>1205.7921870001292</v>
      </c>
      <c r="D145" s="16">
        <f>'Amortization Table'!B$4-C145</f>
        <v>726.92077049651493</v>
      </c>
      <c r="E145" s="15">
        <f t="shared" si="8"/>
        <v>274882.72197239014</v>
      </c>
      <c r="F145">
        <f t="shared" si="6"/>
        <v>2034</v>
      </c>
    </row>
    <row r="146" spans="1:6" x14ac:dyDescent="0.25">
      <c r="A146">
        <v>138</v>
      </c>
      <c r="B146" s="14">
        <f t="shared" si="7"/>
        <v>49096</v>
      </c>
      <c r="C146" s="15">
        <f>E145*'Amortization Table'!B$1/12</f>
        <v>1202.6119086292067</v>
      </c>
      <c r="D146" s="16">
        <f>'Amortization Table'!B$4-C146</f>
        <v>730.10104886743738</v>
      </c>
      <c r="E146" s="15">
        <f t="shared" si="8"/>
        <v>274152.62092352269</v>
      </c>
      <c r="F146">
        <f t="shared" si="6"/>
        <v>2034</v>
      </c>
    </row>
    <row r="147" spans="1:6" x14ac:dyDescent="0.25">
      <c r="A147">
        <v>139</v>
      </c>
      <c r="B147" s="14">
        <f t="shared" si="7"/>
        <v>49126</v>
      </c>
      <c r="C147" s="15">
        <f>E146*'Amortization Table'!B$1/12</f>
        <v>1199.4177165404117</v>
      </c>
      <c r="D147" s="16">
        <f>'Amortization Table'!B$4-C147</f>
        <v>733.29524095623242</v>
      </c>
      <c r="E147" s="15">
        <f t="shared" si="8"/>
        <v>273419.32568256644</v>
      </c>
      <c r="F147">
        <f t="shared" si="6"/>
        <v>2034</v>
      </c>
    </row>
    <row r="148" spans="1:6" x14ac:dyDescent="0.25">
      <c r="A148">
        <v>140</v>
      </c>
      <c r="B148" s="14">
        <f t="shared" si="7"/>
        <v>49157</v>
      </c>
      <c r="C148" s="15">
        <f>E147*'Amortization Table'!B$1/12</f>
        <v>1196.2095498612282</v>
      </c>
      <c r="D148" s="16">
        <f>'Amortization Table'!B$4-C148</f>
        <v>736.5034076354159</v>
      </c>
      <c r="E148" s="15">
        <f t="shared" si="8"/>
        <v>272682.82227493101</v>
      </c>
      <c r="F148">
        <f t="shared" si="6"/>
        <v>2034</v>
      </c>
    </row>
    <row r="149" spans="1:6" x14ac:dyDescent="0.25">
      <c r="A149">
        <v>141</v>
      </c>
      <c r="B149" s="14">
        <f t="shared" si="7"/>
        <v>49188</v>
      </c>
      <c r="C149" s="15">
        <f>E148*'Amortization Table'!B$1/12</f>
        <v>1192.9873474528231</v>
      </c>
      <c r="D149" s="16">
        <f>'Amortization Table'!B$4-C149</f>
        <v>739.72561004382101</v>
      </c>
      <c r="E149" s="15">
        <f t="shared" si="8"/>
        <v>271943.09666488721</v>
      </c>
      <c r="F149">
        <f t="shared" si="6"/>
        <v>2034</v>
      </c>
    </row>
    <row r="150" spans="1:6" x14ac:dyDescent="0.25">
      <c r="A150">
        <v>142</v>
      </c>
      <c r="B150" s="14">
        <f t="shared" si="7"/>
        <v>49218</v>
      </c>
      <c r="C150" s="15">
        <f>E149*'Amortization Table'!B$1/12</f>
        <v>1189.7510479088814</v>
      </c>
      <c r="D150" s="16">
        <f>'Amortization Table'!B$4-C150</f>
        <v>742.96190958776265</v>
      </c>
      <c r="E150" s="15">
        <f t="shared" si="8"/>
        <v>271200.13475529943</v>
      </c>
      <c r="F150">
        <f t="shared" si="6"/>
        <v>2034</v>
      </c>
    </row>
    <row r="151" spans="1:6" x14ac:dyDescent="0.25">
      <c r="A151">
        <v>143</v>
      </c>
      <c r="B151" s="14">
        <f t="shared" si="7"/>
        <v>49249</v>
      </c>
      <c r="C151" s="15">
        <f>E150*'Amortization Table'!B$1/12</f>
        <v>1186.500589554435</v>
      </c>
      <c r="D151" s="16">
        <f>'Amortization Table'!B$4-C151</f>
        <v>746.21236794220908</v>
      </c>
      <c r="E151" s="15">
        <f t="shared" si="8"/>
        <v>270453.92238735722</v>
      </c>
      <c r="F151">
        <f t="shared" si="6"/>
        <v>2034</v>
      </c>
    </row>
    <row r="152" spans="1:6" x14ac:dyDescent="0.25">
      <c r="A152">
        <v>144</v>
      </c>
      <c r="B152" s="14">
        <f t="shared" si="7"/>
        <v>49279</v>
      </c>
      <c r="C152" s="15">
        <f>E151*'Amortization Table'!B$1/12</f>
        <v>1183.2359104446878</v>
      </c>
      <c r="D152" s="16">
        <f>'Amortization Table'!B$4-C152</f>
        <v>749.47704705195633</v>
      </c>
      <c r="E152" s="15">
        <f t="shared" si="8"/>
        <v>269704.44534030528</v>
      </c>
      <c r="F152">
        <f t="shared" si="6"/>
        <v>2034</v>
      </c>
    </row>
    <row r="153" spans="1:6" x14ac:dyDescent="0.25">
      <c r="A153">
        <v>145</v>
      </c>
      <c r="B153" s="14">
        <f t="shared" si="7"/>
        <v>49310</v>
      </c>
      <c r="C153" s="15">
        <f>E152*'Amortization Table'!B$1/12</f>
        <v>1179.9569483638354</v>
      </c>
      <c r="D153" s="16">
        <f>'Amortization Table'!B$4-C153</f>
        <v>752.75600913280869</v>
      </c>
      <c r="E153" s="15">
        <f t="shared" si="8"/>
        <v>268951.68933117244</v>
      </c>
      <c r="F153">
        <f t="shared" si="6"/>
        <v>2035</v>
      </c>
    </row>
    <row r="154" spans="1:6" x14ac:dyDescent="0.25">
      <c r="A154">
        <v>146</v>
      </c>
      <c r="B154" s="14">
        <f t="shared" si="7"/>
        <v>49341</v>
      </c>
      <c r="C154" s="15">
        <f>E153*'Amortization Table'!B$1/12</f>
        <v>1176.6636408238794</v>
      </c>
      <c r="D154" s="16">
        <f>'Amortization Table'!B$4-C154</f>
        <v>756.04931667276469</v>
      </c>
      <c r="E154" s="15">
        <f t="shared" si="8"/>
        <v>268195.64001449966</v>
      </c>
      <c r="F154">
        <f t="shared" si="6"/>
        <v>2035</v>
      </c>
    </row>
    <row r="155" spans="1:6" x14ac:dyDescent="0.25">
      <c r="A155">
        <v>147</v>
      </c>
      <c r="B155" s="14">
        <f t="shared" si="7"/>
        <v>49369</v>
      </c>
      <c r="C155" s="15">
        <f>E154*'Amortization Table'!B$1/12</f>
        <v>1173.355925063436</v>
      </c>
      <c r="D155" s="16">
        <f>'Amortization Table'!B$4-C155</f>
        <v>759.35703243320813</v>
      </c>
      <c r="E155" s="15">
        <f t="shared" si="8"/>
        <v>267436.28298206645</v>
      </c>
      <c r="F155">
        <f t="shared" si="6"/>
        <v>2035</v>
      </c>
    </row>
    <row r="156" spans="1:6" x14ac:dyDescent="0.25">
      <c r="A156">
        <v>148</v>
      </c>
      <c r="B156" s="14">
        <f t="shared" si="7"/>
        <v>49400</v>
      </c>
      <c r="C156" s="15">
        <f>E155*'Amortization Table'!B$1/12</f>
        <v>1170.0337380465405</v>
      </c>
      <c r="D156" s="16">
        <f>'Amortization Table'!B$4-C156</f>
        <v>762.67921945010357</v>
      </c>
      <c r="E156" s="15">
        <f t="shared" si="8"/>
        <v>266673.60376261635</v>
      </c>
      <c r="F156">
        <f t="shared" si="6"/>
        <v>2035</v>
      </c>
    </row>
    <row r="157" spans="1:6" x14ac:dyDescent="0.25">
      <c r="A157">
        <v>149</v>
      </c>
      <c r="B157" s="14">
        <f t="shared" si="7"/>
        <v>49430</v>
      </c>
      <c r="C157" s="15">
        <f>E156*'Amortization Table'!B$1/12</f>
        <v>1166.6970164614465</v>
      </c>
      <c r="D157" s="16">
        <f>'Amortization Table'!B$4-C157</f>
        <v>766.01594103519756</v>
      </c>
      <c r="E157" s="15">
        <f t="shared" si="8"/>
        <v>265907.58782158117</v>
      </c>
      <c r="F157">
        <f t="shared" si="6"/>
        <v>2035</v>
      </c>
    </row>
    <row r="158" spans="1:6" x14ac:dyDescent="0.25">
      <c r="A158">
        <v>150</v>
      </c>
      <c r="B158" s="14">
        <f t="shared" si="7"/>
        <v>49461</v>
      </c>
      <c r="C158" s="15">
        <f>E157*'Amortization Table'!B$1/12</f>
        <v>1163.3456967194177</v>
      </c>
      <c r="D158" s="16">
        <f>'Amortization Table'!B$4-C158</f>
        <v>769.36726077722642</v>
      </c>
      <c r="E158" s="15">
        <f t="shared" si="8"/>
        <v>265138.22056080395</v>
      </c>
      <c r="F158">
        <f t="shared" si="6"/>
        <v>2035</v>
      </c>
    </row>
    <row r="159" spans="1:6" x14ac:dyDescent="0.25">
      <c r="A159">
        <v>151</v>
      </c>
      <c r="B159" s="14">
        <f t="shared" si="7"/>
        <v>49491</v>
      </c>
      <c r="C159" s="15">
        <f>E158*'Amortization Table'!B$1/12</f>
        <v>1159.9797149535173</v>
      </c>
      <c r="D159" s="16">
        <f>'Amortization Table'!B$4-C159</f>
        <v>772.73324254312683</v>
      </c>
      <c r="E159" s="15">
        <f t="shared" si="8"/>
        <v>264365.48731826083</v>
      </c>
      <c r="F159">
        <f t="shared" si="6"/>
        <v>2035</v>
      </c>
    </row>
    <row r="160" spans="1:6" x14ac:dyDescent="0.25">
      <c r="A160">
        <v>152</v>
      </c>
      <c r="B160" s="14">
        <f t="shared" si="7"/>
        <v>49522</v>
      </c>
      <c r="C160" s="15">
        <f>E159*'Amortization Table'!B$1/12</f>
        <v>1156.5990070173909</v>
      </c>
      <c r="D160" s="16">
        <f>'Amortization Table'!B$4-C160</f>
        <v>776.11395047925316</v>
      </c>
      <c r="E160" s="15">
        <f t="shared" si="8"/>
        <v>263589.37336778158</v>
      </c>
      <c r="F160">
        <f t="shared" si="6"/>
        <v>2035</v>
      </c>
    </row>
    <row r="161" spans="1:6" x14ac:dyDescent="0.25">
      <c r="A161">
        <v>153</v>
      </c>
      <c r="B161" s="14">
        <f t="shared" si="7"/>
        <v>49553</v>
      </c>
      <c r="C161" s="15">
        <f>E160*'Amortization Table'!B$1/12</f>
        <v>1153.2035084840443</v>
      </c>
      <c r="D161" s="16">
        <f>'Amortization Table'!B$4-C161</f>
        <v>779.50944901259982</v>
      </c>
      <c r="E161" s="15">
        <f t="shared" si="8"/>
        <v>262809.863918769</v>
      </c>
      <c r="F161">
        <f t="shared" si="6"/>
        <v>2035</v>
      </c>
    </row>
    <row r="162" spans="1:6" x14ac:dyDescent="0.25">
      <c r="A162">
        <v>154</v>
      </c>
      <c r="B162" s="14">
        <f t="shared" si="7"/>
        <v>49583</v>
      </c>
      <c r="C162" s="15">
        <f>E161*'Amortization Table'!B$1/12</f>
        <v>1149.7931546446143</v>
      </c>
      <c r="D162" s="16">
        <f>'Amortization Table'!B$4-C162</f>
        <v>782.91980285202976</v>
      </c>
      <c r="E162" s="15">
        <f t="shared" si="8"/>
        <v>262026.94411591697</v>
      </c>
      <c r="F162">
        <f t="shared" si="6"/>
        <v>2035</v>
      </c>
    </row>
    <row r="163" spans="1:6" x14ac:dyDescent="0.25">
      <c r="A163">
        <v>155</v>
      </c>
      <c r="B163" s="14">
        <f t="shared" si="7"/>
        <v>49614</v>
      </c>
      <c r="C163" s="15">
        <f>E162*'Amortization Table'!B$1/12</f>
        <v>1146.3678805071365</v>
      </c>
      <c r="D163" s="16">
        <f>'Amortization Table'!B$4-C163</f>
        <v>786.34507698950756</v>
      </c>
      <c r="E163" s="15">
        <f t="shared" si="8"/>
        <v>261240.59903892747</v>
      </c>
      <c r="F163">
        <f t="shared" si="6"/>
        <v>2035</v>
      </c>
    </row>
    <row r="164" spans="1:6" x14ac:dyDescent="0.25">
      <c r="A164">
        <v>156</v>
      </c>
      <c r="B164" s="14">
        <f t="shared" si="7"/>
        <v>49644</v>
      </c>
      <c r="C164" s="15">
        <f>E163*'Amortization Table'!B$1/12</f>
        <v>1142.9276207953076</v>
      </c>
      <c r="D164" s="16">
        <f>'Amortization Table'!B$4-C164</f>
        <v>789.78533670133652</v>
      </c>
      <c r="E164" s="15">
        <f t="shared" si="8"/>
        <v>260450.81370222612</v>
      </c>
      <c r="F164">
        <f t="shared" si="6"/>
        <v>2035</v>
      </c>
    </row>
    <row r="165" spans="1:6" x14ac:dyDescent="0.25">
      <c r="A165">
        <v>157</v>
      </c>
      <c r="B165" s="14">
        <f t="shared" si="7"/>
        <v>49675</v>
      </c>
      <c r="C165" s="15">
        <f>E164*'Amortization Table'!B$1/12</f>
        <v>1139.4723099472392</v>
      </c>
      <c r="D165" s="16">
        <f>'Amortization Table'!B$4-C165</f>
        <v>793.24064754940491</v>
      </c>
      <c r="E165" s="15">
        <f t="shared" si="8"/>
        <v>259657.57305467673</v>
      </c>
      <c r="F165">
        <f t="shared" si="6"/>
        <v>2036</v>
      </c>
    </row>
    <row r="166" spans="1:6" x14ac:dyDescent="0.25">
      <c r="A166">
        <v>158</v>
      </c>
      <c r="B166" s="14">
        <f t="shared" si="7"/>
        <v>49706</v>
      </c>
      <c r="C166" s="15">
        <f>E165*'Amortization Table'!B$1/12</f>
        <v>1136.0018821142105</v>
      </c>
      <c r="D166" s="16">
        <f>'Amortization Table'!B$4-C166</f>
        <v>796.71107538243359</v>
      </c>
      <c r="E166" s="15">
        <f t="shared" si="8"/>
        <v>258860.86197929431</v>
      </c>
      <c r="F166">
        <f t="shared" si="6"/>
        <v>2036</v>
      </c>
    </row>
    <row r="167" spans="1:6" x14ac:dyDescent="0.25">
      <c r="A167">
        <v>159</v>
      </c>
      <c r="B167" s="14">
        <f t="shared" si="7"/>
        <v>49735</v>
      </c>
      <c r="C167" s="15">
        <f>E166*'Amortization Table'!B$1/12</f>
        <v>1132.5162711594126</v>
      </c>
      <c r="D167" s="16">
        <f>'Amortization Table'!B$4-C167</f>
        <v>800.19668633723154</v>
      </c>
      <c r="E167" s="15">
        <f t="shared" si="8"/>
        <v>258060.66529295707</v>
      </c>
      <c r="F167">
        <f t="shared" si="6"/>
        <v>2036</v>
      </c>
    </row>
    <row r="168" spans="1:6" x14ac:dyDescent="0.25">
      <c r="A168">
        <v>160</v>
      </c>
      <c r="B168" s="14">
        <f t="shared" si="7"/>
        <v>49766</v>
      </c>
      <c r="C168" s="15">
        <f>E167*'Amortization Table'!B$1/12</f>
        <v>1129.0154106566872</v>
      </c>
      <c r="D168" s="16">
        <f>'Amortization Table'!B$4-C168</f>
        <v>803.69754683995689</v>
      </c>
      <c r="E168" s="15">
        <f t="shared" si="8"/>
        <v>257256.96774611712</v>
      </c>
      <c r="F168">
        <f t="shared" si="6"/>
        <v>2036</v>
      </c>
    </row>
    <row r="169" spans="1:6" x14ac:dyDescent="0.25">
      <c r="A169">
        <v>161</v>
      </c>
      <c r="B169" s="14">
        <f t="shared" si="7"/>
        <v>49796</v>
      </c>
      <c r="C169" s="15">
        <f>E168*'Amortization Table'!B$1/12</f>
        <v>1125.4992338892623</v>
      </c>
      <c r="D169" s="16">
        <f>'Amortization Table'!B$4-C169</f>
        <v>807.21372360738178</v>
      </c>
      <c r="E169" s="15">
        <f t="shared" si="8"/>
        <v>256449.75402250973</v>
      </c>
      <c r="F169">
        <f t="shared" si="6"/>
        <v>2036</v>
      </c>
    </row>
    <row r="170" spans="1:6" x14ac:dyDescent="0.25">
      <c r="A170">
        <v>162</v>
      </c>
      <c r="B170" s="14">
        <f t="shared" si="7"/>
        <v>49827</v>
      </c>
      <c r="C170" s="15">
        <f>E169*'Amortization Table'!B$1/12</f>
        <v>1121.96767384848</v>
      </c>
      <c r="D170" s="16">
        <f>'Amortization Table'!B$4-C170</f>
        <v>810.7452836481641</v>
      </c>
      <c r="E170" s="15">
        <f t="shared" si="8"/>
        <v>255639.00873886156</v>
      </c>
      <c r="F170">
        <f t="shared" si="6"/>
        <v>2036</v>
      </c>
    </row>
    <row r="171" spans="1:6" x14ac:dyDescent="0.25">
      <c r="A171">
        <v>163</v>
      </c>
      <c r="B171" s="14">
        <f t="shared" si="7"/>
        <v>49857</v>
      </c>
      <c r="C171" s="15">
        <f>E170*'Amortization Table'!B$1/12</f>
        <v>1118.4206632325192</v>
      </c>
      <c r="D171" s="16">
        <f>'Amortization Table'!B$4-C171</f>
        <v>814.29229426412485</v>
      </c>
      <c r="E171" s="15">
        <f t="shared" si="8"/>
        <v>254824.71644459743</v>
      </c>
      <c r="F171">
        <f t="shared" si="6"/>
        <v>2036</v>
      </c>
    </row>
    <row r="172" spans="1:6" x14ac:dyDescent="0.25">
      <c r="A172">
        <v>164</v>
      </c>
      <c r="B172" s="14">
        <f t="shared" si="7"/>
        <v>49888</v>
      </c>
      <c r="C172" s="15">
        <f>E171*'Amortization Table'!B$1/12</f>
        <v>1114.8581344451138</v>
      </c>
      <c r="D172" s="16">
        <f>'Amortization Table'!B$4-C172</f>
        <v>817.85482305153027</v>
      </c>
      <c r="E172" s="15">
        <f t="shared" si="8"/>
        <v>254006.86162154589</v>
      </c>
      <c r="F172">
        <f t="shared" si="6"/>
        <v>2036</v>
      </c>
    </row>
    <row r="173" spans="1:6" x14ac:dyDescent="0.25">
      <c r="A173">
        <v>165</v>
      </c>
      <c r="B173" s="14">
        <f t="shared" si="7"/>
        <v>49919</v>
      </c>
      <c r="C173" s="15">
        <f>E172*'Amortization Table'!B$1/12</f>
        <v>1111.2800195942632</v>
      </c>
      <c r="D173" s="16">
        <f>'Amortization Table'!B$4-C173</f>
        <v>821.4329379023809</v>
      </c>
      <c r="E173" s="15">
        <f t="shared" si="8"/>
        <v>253185.42868364352</v>
      </c>
      <c r="F173">
        <f t="shared" si="6"/>
        <v>2036</v>
      </c>
    </row>
    <row r="174" spans="1:6" x14ac:dyDescent="0.25">
      <c r="A174">
        <v>166</v>
      </c>
      <c r="B174" s="14">
        <f t="shared" si="7"/>
        <v>49949</v>
      </c>
      <c r="C174" s="15">
        <f>E173*'Amortization Table'!B$1/12</f>
        <v>1107.6862504909402</v>
      </c>
      <c r="D174" s="16">
        <f>'Amortization Table'!B$4-C174</f>
        <v>825.02670700570388</v>
      </c>
      <c r="E174" s="15">
        <f t="shared" si="8"/>
        <v>252360.4019766378</v>
      </c>
      <c r="F174">
        <f t="shared" si="6"/>
        <v>2036</v>
      </c>
    </row>
    <row r="175" spans="1:6" x14ac:dyDescent="0.25">
      <c r="A175">
        <v>167</v>
      </c>
      <c r="B175" s="14">
        <f t="shared" si="7"/>
        <v>49980</v>
      </c>
      <c r="C175" s="15">
        <f>E174*'Amortization Table'!B$1/12</f>
        <v>1104.0767586477903</v>
      </c>
      <c r="D175" s="16">
        <f>'Amortization Table'!B$4-C175</f>
        <v>828.63619884885384</v>
      </c>
      <c r="E175" s="15">
        <f t="shared" si="8"/>
        <v>251531.76577778894</v>
      </c>
      <c r="F175">
        <f t="shared" si="6"/>
        <v>2036</v>
      </c>
    </row>
    <row r="176" spans="1:6" x14ac:dyDescent="0.25">
      <c r="A176">
        <v>168</v>
      </c>
      <c r="B176" s="14">
        <f t="shared" si="7"/>
        <v>50010</v>
      </c>
      <c r="C176" s="15">
        <f>E175*'Amortization Table'!B$1/12</f>
        <v>1100.4514752778266</v>
      </c>
      <c r="D176" s="16">
        <f>'Amortization Table'!B$4-C176</f>
        <v>832.26148221881749</v>
      </c>
      <c r="E176" s="15">
        <f t="shared" si="8"/>
        <v>250699.50429557014</v>
      </c>
      <c r="F176">
        <f t="shared" si="6"/>
        <v>2036</v>
      </c>
    </row>
    <row r="177" spans="1:6" x14ac:dyDescent="0.25">
      <c r="A177">
        <v>169</v>
      </c>
      <c r="B177" s="14">
        <f t="shared" si="7"/>
        <v>50041</v>
      </c>
      <c r="C177" s="15">
        <f>E176*'Amortization Table'!B$1/12</f>
        <v>1096.8103312931194</v>
      </c>
      <c r="D177" s="16">
        <f>'Amortization Table'!B$4-C177</f>
        <v>835.90262620352473</v>
      </c>
      <c r="E177" s="15">
        <f t="shared" si="8"/>
        <v>249863.60166936662</v>
      </c>
      <c r="F177">
        <f t="shared" si="6"/>
        <v>2037</v>
      </c>
    </row>
    <row r="178" spans="1:6" x14ac:dyDescent="0.25">
      <c r="A178">
        <v>170</v>
      </c>
      <c r="B178" s="14">
        <f t="shared" si="7"/>
        <v>50072</v>
      </c>
      <c r="C178" s="15">
        <f>E177*'Amortization Table'!B$1/12</f>
        <v>1093.153257303479</v>
      </c>
      <c r="D178" s="16">
        <f>'Amortization Table'!B$4-C178</f>
        <v>839.5597001931651</v>
      </c>
      <c r="E178" s="15">
        <f t="shared" si="8"/>
        <v>249024.04196917344</v>
      </c>
      <c r="F178">
        <f t="shared" si="6"/>
        <v>2037</v>
      </c>
    </row>
    <row r="179" spans="1:6" x14ac:dyDescent="0.25">
      <c r="A179">
        <v>171</v>
      </c>
      <c r="B179" s="14">
        <f t="shared" si="7"/>
        <v>50100</v>
      </c>
      <c r="C179" s="15">
        <f>E178*'Amortization Table'!B$1/12</f>
        <v>1089.4801836151339</v>
      </c>
      <c r="D179" s="16">
        <f>'Amortization Table'!B$4-C179</f>
        <v>843.23277388151018</v>
      </c>
      <c r="E179" s="15">
        <f t="shared" si="8"/>
        <v>248180.80919529192</v>
      </c>
      <c r="F179">
        <f t="shared" si="6"/>
        <v>2037</v>
      </c>
    </row>
    <row r="180" spans="1:6" x14ac:dyDescent="0.25">
      <c r="A180">
        <v>172</v>
      </c>
      <c r="B180" s="14">
        <f t="shared" si="7"/>
        <v>50131</v>
      </c>
      <c r="C180" s="15">
        <f>E179*'Amortization Table'!B$1/12</f>
        <v>1085.7910402294021</v>
      </c>
      <c r="D180" s="16">
        <f>'Amortization Table'!B$4-C180</f>
        <v>846.92191726724195</v>
      </c>
      <c r="E180" s="15">
        <f t="shared" si="8"/>
        <v>247333.88727802469</v>
      </c>
      <c r="F180">
        <f t="shared" si="6"/>
        <v>2037</v>
      </c>
    </row>
    <row r="181" spans="1:6" x14ac:dyDescent="0.25">
      <c r="A181">
        <v>173</v>
      </c>
      <c r="B181" s="14">
        <f t="shared" si="7"/>
        <v>50161</v>
      </c>
      <c r="C181" s="15">
        <f>E180*'Amortization Table'!B$1/12</f>
        <v>1082.085756841358</v>
      </c>
      <c r="D181" s="16">
        <f>'Amortization Table'!B$4-C181</f>
        <v>850.62720065528606</v>
      </c>
      <c r="E181" s="15">
        <f t="shared" si="8"/>
        <v>246483.2600773694</v>
      </c>
      <c r="F181">
        <f t="shared" si="6"/>
        <v>2037</v>
      </c>
    </row>
    <row r="182" spans="1:6" x14ac:dyDescent="0.25">
      <c r="A182">
        <v>174</v>
      </c>
      <c r="B182" s="14">
        <f t="shared" si="7"/>
        <v>50192</v>
      </c>
      <c r="C182" s="15">
        <f>E181*'Amortization Table'!B$1/12</f>
        <v>1078.3642628384912</v>
      </c>
      <c r="D182" s="16">
        <f>'Amortization Table'!B$4-C182</f>
        <v>854.34869465815291</v>
      </c>
      <c r="E182" s="15">
        <f t="shared" si="8"/>
        <v>245628.91138271126</v>
      </c>
      <c r="F182">
        <f t="shared" si="6"/>
        <v>2037</v>
      </c>
    </row>
    <row r="183" spans="1:6" x14ac:dyDescent="0.25">
      <c r="A183">
        <v>175</v>
      </c>
      <c r="B183" s="14">
        <f t="shared" si="7"/>
        <v>50222</v>
      </c>
      <c r="C183" s="15">
        <f>E182*'Amortization Table'!B$1/12</f>
        <v>1074.6264872993618</v>
      </c>
      <c r="D183" s="16">
        <f>'Amortization Table'!B$4-C183</f>
        <v>858.08647019728232</v>
      </c>
      <c r="E183" s="15">
        <f t="shared" si="8"/>
        <v>244770.82491251398</v>
      </c>
      <c r="F183">
        <f t="shared" si="6"/>
        <v>2037</v>
      </c>
    </row>
    <row r="184" spans="1:6" x14ac:dyDescent="0.25">
      <c r="A184">
        <v>176</v>
      </c>
      <c r="B184" s="14">
        <f t="shared" si="7"/>
        <v>50253</v>
      </c>
      <c r="C184" s="15">
        <f>E183*'Amortization Table'!B$1/12</f>
        <v>1070.8723589922486</v>
      </c>
      <c r="D184" s="16">
        <f>'Amortization Table'!B$4-C184</f>
        <v>861.84059850439553</v>
      </c>
      <c r="E184" s="15">
        <f t="shared" si="8"/>
        <v>243908.98431400958</v>
      </c>
      <c r="F184">
        <f t="shared" si="6"/>
        <v>2037</v>
      </c>
    </row>
    <row r="185" spans="1:6" x14ac:dyDescent="0.25">
      <c r="A185">
        <v>177</v>
      </c>
      <c r="B185" s="14">
        <f t="shared" si="7"/>
        <v>50284</v>
      </c>
      <c r="C185" s="15">
        <f>E184*'Amortization Table'!B$1/12</f>
        <v>1067.1018063737918</v>
      </c>
      <c r="D185" s="16">
        <f>'Amortization Table'!B$4-C185</f>
        <v>865.61115112285233</v>
      </c>
      <c r="E185" s="15">
        <f t="shared" si="8"/>
        <v>243043.37316288671</v>
      </c>
      <c r="F185">
        <f t="shared" si="6"/>
        <v>2037</v>
      </c>
    </row>
    <row r="186" spans="1:6" x14ac:dyDescent="0.25">
      <c r="A186">
        <v>178</v>
      </c>
      <c r="B186" s="14">
        <f t="shared" si="7"/>
        <v>50314</v>
      </c>
      <c r="C186" s="15">
        <f>E185*'Amortization Table'!B$1/12</f>
        <v>1063.3147575876294</v>
      </c>
      <c r="D186" s="16">
        <f>'Amortization Table'!B$4-C186</f>
        <v>869.39819990901469</v>
      </c>
      <c r="E186" s="15">
        <f t="shared" si="8"/>
        <v>242173.97496297769</v>
      </c>
      <c r="F186">
        <f t="shared" si="6"/>
        <v>2037</v>
      </c>
    </row>
    <row r="187" spans="1:6" x14ac:dyDescent="0.25">
      <c r="A187">
        <v>179</v>
      </c>
      <c r="B187" s="14">
        <f t="shared" si="7"/>
        <v>50345</v>
      </c>
      <c r="C187" s="15">
        <f>E186*'Amortization Table'!B$1/12</f>
        <v>1059.5111404630272</v>
      </c>
      <c r="D187" s="16">
        <f>'Amortization Table'!B$4-C187</f>
        <v>873.20181703361686</v>
      </c>
      <c r="E187" s="15">
        <f t="shared" si="8"/>
        <v>241300.77314594408</v>
      </c>
      <c r="F187">
        <f t="shared" si="6"/>
        <v>2037</v>
      </c>
    </row>
    <row r="188" spans="1:6" x14ac:dyDescent="0.25">
      <c r="A188">
        <v>180</v>
      </c>
      <c r="B188" s="14">
        <f t="shared" si="7"/>
        <v>50375</v>
      </c>
      <c r="C188" s="15">
        <f>E187*'Amortization Table'!B$1/12</f>
        <v>1055.6908825135054</v>
      </c>
      <c r="D188" s="16">
        <f>'Amortization Table'!B$4-C188</f>
        <v>877.02207498313874</v>
      </c>
      <c r="E188" s="15">
        <f t="shared" si="8"/>
        <v>240423.75107096095</v>
      </c>
      <c r="F188">
        <f t="shared" si="6"/>
        <v>2037</v>
      </c>
    </row>
    <row r="189" spans="1:6" x14ac:dyDescent="0.25">
      <c r="A189">
        <v>181</v>
      </c>
      <c r="B189" s="14">
        <f t="shared" si="7"/>
        <v>50406</v>
      </c>
      <c r="C189" s="15">
        <f>E188*'Amortization Table'!B$1/12</f>
        <v>1051.853910935454</v>
      </c>
      <c r="D189" s="16">
        <f>'Amortization Table'!B$4-C189</f>
        <v>880.8590465611901</v>
      </c>
      <c r="E189" s="15">
        <f t="shared" si="8"/>
        <v>239542.89202439977</v>
      </c>
      <c r="F189">
        <f t="shared" si="6"/>
        <v>2038</v>
      </c>
    </row>
    <row r="190" spans="1:6" x14ac:dyDescent="0.25">
      <c r="A190">
        <v>182</v>
      </c>
      <c r="B190" s="14">
        <f t="shared" si="7"/>
        <v>50437</v>
      </c>
      <c r="C190" s="15">
        <f>E189*'Amortization Table'!B$1/12</f>
        <v>1048.000152606749</v>
      </c>
      <c r="D190" s="16">
        <f>'Amortization Table'!B$4-C190</f>
        <v>884.7128048898951</v>
      </c>
      <c r="E190" s="15">
        <f t="shared" si="8"/>
        <v>238658.17921950988</v>
      </c>
      <c r="F190">
        <f t="shared" si="6"/>
        <v>2038</v>
      </c>
    </row>
    <row r="191" spans="1:6" x14ac:dyDescent="0.25">
      <c r="A191">
        <v>183</v>
      </c>
      <c r="B191" s="14">
        <f t="shared" si="7"/>
        <v>50465</v>
      </c>
      <c r="C191" s="15">
        <f>E190*'Amortization Table'!B$1/12</f>
        <v>1044.1295340853558</v>
      </c>
      <c r="D191" s="16">
        <f>'Amortization Table'!B$4-C191</f>
        <v>888.58342341128832</v>
      </c>
      <c r="E191" s="15">
        <f t="shared" si="8"/>
        <v>237769.59579609858</v>
      </c>
      <c r="F191">
        <f t="shared" si="6"/>
        <v>2038</v>
      </c>
    </row>
    <row r="192" spans="1:6" x14ac:dyDescent="0.25">
      <c r="A192">
        <v>184</v>
      </c>
      <c r="B192" s="14">
        <f t="shared" si="7"/>
        <v>50496</v>
      </c>
      <c r="C192" s="15">
        <f>E191*'Amortization Table'!B$1/12</f>
        <v>1040.2419816079312</v>
      </c>
      <c r="D192" s="16">
        <f>'Amortization Table'!B$4-C192</f>
        <v>892.47097588871293</v>
      </c>
      <c r="E192" s="15">
        <f t="shared" si="8"/>
        <v>236877.12482020986</v>
      </c>
      <c r="F192">
        <f t="shared" si="6"/>
        <v>2038</v>
      </c>
    </row>
    <row r="193" spans="1:6" x14ac:dyDescent="0.25">
      <c r="A193">
        <v>185</v>
      </c>
      <c r="B193" s="14">
        <f t="shared" si="7"/>
        <v>50526</v>
      </c>
      <c r="C193" s="15">
        <f>E192*'Amortization Table'!B$1/12</f>
        <v>1036.3374210884181</v>
      </c>
      <c r="D193" s="16">
        <f>'Amortization Table'!B$4-C193</f>
        <v>896.37553640822603</v>
      </c>
      <c r="E193" s="15">
        <f t="shared" si="8"/>
        <v>235980.74928380165</v>
      </c>
      <c r="F193">
        <f t="shared" si="6"/>
        <v>2038</v>
      </c>
    </row>
    <row r="194" spans="1:6" x14ac:dyDescent="0.25">
      <c r="A194">
        <v>186</v>
      </c>
      <c r="B194" s="14">
        <f t="shared" si="7"/>
        <v>50557</v>
      </c>
      <c r="C194" s="15">
        <f>E193*'Amortization Table'!B$1/12</f>
        <v>1032.4157781166321</v>
      </c>
      <c r="D194" s="16">
        <f>'Amortization Table'!B$4-C194</f>
        <v>900.29717938001204</v>
      </c>
      <c r="E194" s="15">
        <f t="shared" si="8"/>
        <v>235080.45210442162</v>
      </c>
      <c r="F194">
        <f t="shared" si="6"/>
        <v>2038</v>
      </c>
    </row>
    <row r="195" spans="1:6" x14ac:dyDescent="0.25">
      <c r="A195">
        <v>187</v>
      </c>
      <c r="B195" s="14">
        <f t="shared" si="7"/>
        <v>50587</v>
      </c>
      <c r="C195" s="15">
        <f>E194*'Amortization Table'!B$1/12</f>
        <v>1028.4769779568446</v>
      </c>
      <c r="D195" s="16">
        <f>'Amortization Table'!B$4-C195</f>
        <v>904.23597953979947</v>
      </c>
      <c r="E195" s="15">
        <f t="shared" si="8"/>
        <v>234176.21612488182</v>
      </c>
      <c r="F195">
        <f t="shared" si="6"/>
        <v>2038</v>
      </c>
    </row>
    <row r="196" spans="1:6" x14ac:dyDescent="0.25">
      <c r="A196">
        <v>188</v>
      </c>
      <c r="B196" s="14">
        <f t="shared" si="7"/>
        <v>50618</v>
      </c>
      <c r="C196" s="15">
        <f>E195*'Amortization Table'!B$1/12</f>
        <v>1024.520945546358</v>
      </c>
      <c r="D196" s="16">
        <f>'Amortization Table'!B$4-C196</f>
        <v>908.19201195028609</v>
      </c>
      <c r="E196" s="15">
        <f t="shared" si="8"/>
        <v>233268.02411293154</v>
      </c>
      <c r="F196">
        <f t="shared" si="6"/>
        <v>2038</v>
      </c>
    </row>
    <row r="197" spans="1:6" x14ac:dyDescent="0.25">
      <c r="A197">
        <v>189</v>
      </c>
      <c r="B197" s="14">
        <f t="shared" si="7"/>
        <v>50649</v>
      </c>
      <c r="C197" s="15">
        <f>E196*'Amortization Table'!B$1/12</f>
        <v>1020.5476054940755</v>
      </c>
      <c r="D197" s="16">
        <f>'Amortization Table'!B$4-C197</f>
        <v>912.16535200256862</v>
      </c>
      <c r="E197" s="15">
        <f t="shared" si="8"/>
        <v>232355.85876092897</v>
      </c>
      <c r="F197">
        <f t="shared" si="6"/>
        <v>2038</v>
      </c>
    </row>
    <row r="198" spans="1:6" x14ac:dyDescent="0.25">
      <c r="A198">
        <v>190</v>
      </c>
      <c r="B198" s="14">
        <f t="shared" si="7"/>
        <v>50679</v>
      </c>
      <c r="C198" s="15">
        <f>E197*'Amortization Table'!B$1/12</f>
        <v>1016.5568820790642</v>
      </c>
      <c r="D198" s="16">
        <f>'Amortization Table'!B$4-C198</f>
        <v>916.15607541757993</v>
      </c>
      <c r="E198" s="15">
        <f t="shared" si="8"/>
        <v>231439.70268551138</v>
      </c>
      <c r="F198">
        <f t="shared" si="6"/>
        <v>2038</v>
      </c>
    </row>
    <row r="199" spans="1:6" x14ac:dyDescent="0.25">
      <c r="A199">
        <v>191</v>
      </c>
      <c r="B199" s="14">
        <f t="shared" si="7"/>
        <v>50710</v>
      </c>
      <c r="C199" s="15">
        <f>E198*'Amortization Table'!B$1/12</f>
        <v>1012.5486992491122</v>
      </c>
      <c r="D199" s="16">
        <f>'Amortization Table'!B$4-C199</f>
        <v>920.16425824753185</v>
      </c>
      <c r="E199" s="15">
        <f t="shared" si="8"/>
        <v>230519.53842726385</v>
      </c>
      <c r="F199">
        <f t="shared" si="6"/>
        <v>2038</v>
      </c>
    </row>
    <row r="200" spans="1:6" x14ac:dyDescent="0.25">
      <c r="A200">
        <v>192</v>
      </c>
      <c r="B200" s="14">
        <f t="shared" si="7"/>
        <v>50740</v>
      </c>
      <c r="C200" s="15">
        <f>E199*'Amortization Table'!B$1/12</f>
        <v>1008.5229806192792</v>
      </c>
      <c r="D200" s="16">
        <f>'Amortization Table'!B$4-C200</f>
        <v>924.18997687736487</v>
      </c>
      <c r="E200" s="15">
        <f t="shared" si="8"/>
        <v>229595.34845038649</v>
      </c>
      <c r="F200">
        <f t="shared" si="6"/>
        <v>2038</v>
      </c>
    </row>
    <row r="201" spans="1:6" x14ac:dyDescent="0.25">
      <c r="A201">
        <v>193</v>
      </c>
      <c r="B201" s="14">
        <f t="shared" si="7"/>
        <v>50771</v>
      </c>
      <c r="C201" s="15">
        <f>E200*'Amortization Table'!B$1/12</f>
        <v>1004.4796494704409</v>
      </c>
      <c r="D201" s="16">
        <f>'Amortization Table'!B$4-C201</f>
        <v>928.23330802620319</v>
      </c>
      <c r="E201" s="15">
        <f t="shared" si="8"/>
        <v>228667.1151423603</v>
      </c>
      <c r="F201">
        <f t="shared" si="6"/>
        <v>2039</v>
      </c>
    </row>
    <row r="202" spans="1:6" x14ac:dyDescent="0.25">
      <c r="A202">
        <v>194</v>
      </c>
      <c r="B202" s="14">
        <f t="shared" si="7"/>
        <v>50802</v>
      </c>
      <c r="C202" s="15">
        <f>E201*'Amortization Table'!B$1/12</f>
        <v>1000.4186287478263</v>
      </c>
      <c r="D202" s="16">
        <f>'Amortization Table'!B$4-C202</f>
        <v>932.29432874881775</v>
      </c>
      <c r="E202" s="15">
        <f t="shared" si="8"/>
        <v>227734.82081361147</v>
      </c>
      <c r="F202">
        <f t="shared" ref="F202:F265" si="9">YEAR(B202)</f>
        <v>2039</v>
      </c>
    </row>
    <row r="203" spans="1:6" x14ac:dyDescent="0.25">
      <c r="A203">
        <v>195</v>
      </c>
      <c r="B203" s="14">
        <f t="shared" ref="B203:B266" si="10">EOMONTH(B202,0)+1</f>
        <v>50830</v>
      </c>
      <c r="C203" s="15">
        <f>E202*'Amortization Table'!B$1/12</f>
        <v>996.33984105955017</v>
      </c>
      <c r="D203" s="16">
        <f>'Amortization Table'!B$4-C203</f>
        <v>936.37311643709393</v>
      </c>
      <c r="E203" s="15">
        <f t="shared" ref="E203:E266" si="11">E202-D203</f>
        <v>226798.44769717439</v>
      </c>
      <c r="F203">
        <f t="shared" si="9"/>
        <v>2039</v>
      </c>
    </row>
    <row r="204" spans="1:6" x14ac:dyDescent="0.25">
      <c r="A204">
        <v>196</v>
      </c>
      <c r="B204" s="14">
        <f t="shared" si="10"/>
        <v>50861</v>
      </c>
      <c r="C204" s="15">
        <f>E203*'Amortization Table'!B$1/12</f>
        <v>992.24320867513791</v>
      </c>
      <c r="D204" s="16">
        <f>'Amortization Table'!B$4-C204</f>
        <v>940.46974882150619</v>
      </c>
      <c r="E204" s="15">
        <f t="shared" si="11"/>
        <v>225857.97794835287</v>
      </c>
      <c r="F204">
        <f t="shared" si="9"/>
        <v>2039</v>
      </c>
    </row>
    <row r="205" spans="1:6" x14ac:dyDescent="0.25">
      <c r="A205">
        <v>197</v>
      </c>
      <c r="B205" s="14">
        <f t="shared" si="10"/>
        <v>50891</v>
      </c>
      <c r="C205" s="15">
        <f>E204*'Amortization Table'!B$1/12</f>
        <v>988.12865352404378</v>
      </c>
      <c r="D205" s="16">
        <f>'Amortization Table'!B$4-C205</f>
        <v>944.58430397260031</v>
      </c>
      <c r="E205" s="15">
        <f t="shared" si="11"/>
        <v>224913.39364438027</v>
      </c>
      <c r="F205">
        <f t="shared" si="9"/>
        <v>2039</v>
      </c>
    </row>
    <row r="206" spans="1:6" x14ac:dyDescent="0.25">
      <c r="A206">
        <v>198</v>
      </c>
      <c r="B206" s="14">
        <f t="shared" si="10"/>
        <v>50922</v>
      </c>
      <c r="C206" s="15">
        <f>E205*'Amortization Table'!B$1/12</f>
        <v>983.99609719416367</v>
      </c>
      <c r="D206" s="16">
        <f>'Amortization Table'!B$4-C206</f>
        <v>948.71686030248043</v>
      </c>
      <c r="E206" s="15">
        <f t="shared" si="11"/>
        <v>223964.67678407778</v>
      </c>
      <c r="F206">
        <f t="shared" si="9"/>
        <v>2039</v>
      </c>
    </row>
    <row r="207" spans="1:6" x14ac:dyDescent="0.25">
      <c r="A207">
        <v>199</v>
      </c>
      <c r="B207" s="14">
        <f t="shared" si="10"/>
        <v>50952</v>
      </c>
      <c r="C207" s="15">
        <f>E206*'Amortization Table'!B$1/12</f>
        <v>979.84546093034021</v>
      </c>
      <c r="D207" s="16">
        <f>'Amortization Table'!B$4-C207</f>
        <v>952.86749656630388</v>
      </c>
      <c r="E207" s="15">
        <f t="shared" si="11"/>
        <v>223011.80928751148</v>
      </c>
      <c r="F207">
        <f t="shared" si="9"/>
        <v>2039</v>
      </c>
    </row>
    <row r="208" spans="1:6" x14ac:dyDescent="0.25">
      <c r="A208">
        <v>200</v>
      </c>
      <c r="B208" s="14">
        <f t="shared" si="10"/>
        <v>50983</v>
      </c>
      <c r="C208" s="15">
        <f>E207*'Amortization Table'!B$1/12</f>
        <v>975.67666563286275</v>
      </c>
      <c r="D208" s="16">
        <f>'Amortization Table'!B$4-C208</f>
        <v>957.03629186378134</v>
      </c>
      <c r="E208" s="15">
        <f t="shared" si="11"/>
        <v>222054.77299564771</v>
      </c>
      <c r="F208">
        <f t="shared" si="9"/>
        <v>2039</v>
      </c>
    </row>
    <row r="209" spans="1:6" x14ac:dyDescent="0.25">
      <c r="A209">
        <v>201</v>
      </c>
      <c r="B209" s="14">
        <f t="shared" si="10"/>
        <v>51014</v>
      </c>
      <c r="C209" s="15">
        <f>E208*'Amortization Table'!B$1/12</f>
        <v>971.48963185595869</v>
      </c>
      <c r="D209" s="16">
        <f>'Amortization Table'!B$4-C209</f>
        <v>961.2233256406854</v>
      </c>
      <c r="E209" s="15">
        <f t="shared" si="11"/>
        <v>221093.54967000702</v>
      </c>
      <c r="F209">
        <f t="shared" si="9"/>
        <v>2039</v>
      </c>
    </row>
    <row r="210" spans="1:6" x14ac:dyDescent="0.25">
      <c r="A210">
        <v>202</v>
      </c>
      <c r="B210" s="14">
        <f t="shared" si="10"/>
        <v>51044</v>
      </c>
      <c r="C210" s="15">
        <f>E209*'Amortization Table'!B$1/12</f>
        <v>967.28427980628067</v>
      </c>
      <c r="D210" s="16">
        <f>'Amortization Table'!B$4-C210</f>
        <v>965.42867769036343</v>
      </c>
      <c r="E210" s="15">
        <f t="shared" si="11"/>
        <v>220128.12099231666</v>
      </c>
      <c r="F210">
        <f t="shared" si="9"/>
        <v>2039</v>
      </c>
    </row>
    <row r="211" spans="1:6" x14ac:dyDescent="0.25">
      <c r="A211">
        <v>203</v>
      </c>
      <c r="B211" s="14">
        <f t="shared" si="10"/>
        <v>51075</v>
      </c>
      <c r="C211" s="15">
        <f>E210*'Amortization Table'!B$1/12</f>
        <v>963.0605293413854</v>
      </c>
      <c r="D211" s="16">
        <f>'Amortization Table'!B$4-C211</f>
        <v>969.65242815525869</v>
      </c>
      <c r="E211" s="15">
        <f t="shared" si="11"/>
        <v>219158.46856416139</v>
      </c>
      <c r="F211">
        <f t="shared" si="9"/>
        <v>2039</v>
      </c>
    </row>
    <row r="212" spans="1:6" x14ac:dyDescent="0.25">
      <c r="A212">
        <v>204</v>
      </c>
      <c r="B212" s="14">
        <f t="shared" si="10"/>
        <v>51105</v>
      </c>
      <c r="C212" s="15">
        <f>E211*'Amortization Table'!B$1/12</f>
        <v>958.81829996820613</v>
      </c>
      <c r="D212" s="16">
        <f>'Amortization Table'!B$4-C212</f>
        <v>973.89465752843796</v>
      </c>
      <c r="E212" s="15">
        <f t="shared" si="11"/>
        <v>218184.57390663296</v>
      </c>
      <c r="F212">
        <f t="shared" si="9"/>
        <v>2039</v>
      </c>
    </row>
    <row r="213" spans="1:6" x14ac:dyDescent="0.25">
      <c r="A213">
        <v>205</v>
      </c>
      <c r="B213" s="14">
        <f t="shared" si="10"/>
        <v>51136</v>
      </c>
      <c r="C213" s="15">
        <f>E212*'Amortization Table'!B$1/12</f>
        <v>954.55751084151916</v>
      </c>
      <c r="D213" s="16">
        <f>'Amortization Table'!B$4-C213</f>
        <v>978.15544665512493</v>
      </c>
      <c r="E213" s="15">
        <f t="shared" si="11"/>
        <v>217206.41845997784</v>
      </c>
      <c r="F213">
        <f t="shared" si="9"/>
        <v>2040</v>
      </c>
    </row>
    <row r="214" spans="1:6" x14ac:dyDescent="0.25">
      <c r="A214">
        <v>206</v>
      </c>
      <c r="B214" s="14">
        <f t="shared" si="10"/>
        <v>51167</v>
      </c>
      <c r="C214" s="15">
        <f>E213*'Amortization Table'!B$1/12</f>
        <v>950.27808076240308</v>
      </c>
      <c r="D214" s="16">
        <f>'Amortization Table'!B$4-C214</f>
        <v>982.43487673424102</v>
      </c>
      <c r="E214" s="15">
        <f t="shared" si="11"/>
        <v>216223.98358324359</v>
      </c>
      <c r="F214">
        <f t="shared" si="9"/>
        <v>2040</v>
      </c>
    </row>
    <row r="215" spans="1:6" x14ac:dyDescent="0.25">
      <c r="A215">
        <v>207</v>
      </c>
      <c r="B215" s="14">
        <f t="shared" si="10"/>
        <v>51196</v>
      </c>
      <c r="C215" s="15">
        <f>E214*'Amortization Table'!B$1/12</f>
        <v>945.97992817669058</v>
      </c>
      <c r="D215" s="16">
        <f>'Amortization Table'!B$4-C215</f>
        <v>986.73302931995352</v>
      </c>
      <c r="E215" s="15">
        <f t="shared" si="11"/>
        <v>215237.25055392363</v>
      </c>
      <c r="F215">
        <f t="shared" si="9"/>
        <v>2040</v>
      </c>
    </row>
    <row r="216" spans="1:6" x14ac:dyDescent="0.25">
      <c r="A216">
        <v>208</v>
      </c>
      <c r="B216" s="14">
        <f t="shared" si="10"/>
        <v>51227</v>
      </c>
      <c r="C216" s="15">
        <f>E215*'Amortization Table'!B$1/12</f>
        <v>941.66297117341583</v>
      </c>
      <c r="D216" s="16">
        <f>'Amortization Table'!B$4-C216</f>
        <v>991.04998632322827</v>
      </c>
      <c r="E216" s="15">
        <f t="shared" si="11"/>
        <v>214246.2005676004</v>
      </c>
      <c r="F216">
        <f t="shared" si="9"/>
        <v>2040</v>
      </c>
    </row>
    <row r="217" spans="1:6" x14ac:dyDescent="0.25">
      <c r="A217">
        <v>209</v>
      </c>
      <c r="B217" s="14">
        <f t="shared" si="10"/>
        <v>51257</v>
      </c>
      <c r="C217" s="15">
        <f>E216*'Amortization Table'!B$1/12</f>
        <v>937.32712748325173</v>
      </c>
      <c r="D217" s="16">
        <f>'Amortization Table'!B$4-C217</f>
        <v>995.38583001339236</v>
      </c>
      <c r="E217" s="15">
        <f t="shared" si="11"/>
        <v>213250.814737587</v>
      </c>
      <c r="F217">
        <f t="shared" si="9"/>
        <v>2040</v>
      </c>
    </row>
    <row r="218" spans="1:6" x14ac:dyDescent="0.25">
      <c r="A218">
        <v>210</v>
      </c>
      <c r="B218" s="14">
        <f t="shared" si="10"/>
        <v>51288</v>
      </c>
      <c r="C218" s="15">
        <f>E217*'Amortization Table'!B$1/12</f>
        <v>932.9723144769431</v>
      </c>
      <c r="D218" s="16">
        <f>'Amortization Table'!B$4-C218</f>
        <v>999.740643019701</v>
      </c>
      <c r="E218" s="15">
        <f t="shared" si="11"/>
        <v>212251.0740945673</v>
      </c>
      <c r="F218">
        <f t="shared" si="9"/>
        <v>2040</v>
      </c>
    </row>
    <row r="219" spans="1:6" x14ac:dyDescent="0.25">
      <c r="A219">
        <v>211</v>
      </c>
      <c r="B219" s="14">
        <f t="shared" si="10"/>
        <v>51318</v>
      </c>
      <c r="C219" s="15">
        <f>E218*'Amortization Table'!B$1/12</f>
        <v>928.59844916373186</v>
      </c>
      <c r="D219" s="16">
        <f>'Amortization Table'!B$4-C219</f>
        <v>1004.1145083329122</v>
      </c>
      <c r="E219" s="15">
        <f t="shared" si="11"/>
        <v>211246.95958623438</v>
      </c>
      <c r="F219">
        <f t="shared" si="9"/>
        <v>2040</v>
      </c>
    </row>
    <row r="220" spans="1:6" x14ac:dyDescent="0.25">
      <c r="A220">
        <v>212</v>
      </c>
      <c r="B220" s="14">
        <f t="shared" si="10"/>
        <v>51349</v>
      </c>
      <c r="C220" s="15">
        <f>E219*'Amortization Table'!B$1/12</f>
        <v>924.20544818977532</v>
      </c>
      <c r="D220" s="16">
        <f>'Amortization Table'!B$4-C220</f>
        <v>1008.5075093068688</v>
      </c>
      <c r="E220" s="15">
        <f t="shared" si="11"/>
        <v>210238.45207692753</v>
      </c>
      <c r="F220">
        <f t="shared" si="9"/>
        <v>2040</v>
      </c>
    </row>
    <row r="221" spans="1:6" x14ac:dyDescent="0.25">
      <c r="A221">
        <v>213</v>
      </c>
      <c r="B221" s="14">
        <f t="shared" si="10"/>
        <v>51380</v>
      </c>
      <c r="C221" s="15">
        <f>E220*'Amortization Table'!B$1/12</f>
        <v>919.79322783655789</v>
      </c>
      <c r="D221" s="16">
        <f>'Amortization Table'!B$4-C221</f>
        <v>1012.9197296600862</v>
      </c>
      <c r="E221" s="15">
        <f t="shared" si="11"/>
        <v>209225.53234726744</v>
      </c>
      <c r="F221">
        <f t="shared" si="9"/>
        <v>2040</v>
      </c>
    </row>
    <row r="222" spans="1:6" x14ac:dyDescent="0.25">
      <c r="A222">
        <v>214</v>
      </c>
      <c r="B222" s="14">
        <f t="shared" si="10"/>
        <v>51410</v>
      </c>
      <c r="C222" s="15">
        <f>E221*'Amortization Table'!B$1/12</f>
        <v>915.36170401929496</v>
      </c>
      <c r="D222" s="16">
        <f>'Amortization Table'!B$4-C222</f>
        <v>1017.3512534773491</v>
      </c>
      <c r="E222" s="15">
        <f t="shared" si="11"/>
        <v>208208.18109379007</v>
      </c>
      <c r="F222">
        <f t="shared" si="9"/>
        <v>2040</v>
      </c>
    </row>
    <row r="223" spans="1:6" x14ac:dyDescent="0.25">
      <c r="A223">
        <v>215</v>
      </c>
      <c r="B223" s="14">
        <f t="shared" si="10"/>
        <v>51441</v>
      </c>
      <c r="C223" s="15">
        <f>E222*'Amortization Table'!B$1/12</f>
        <v>910.91079228533147</v>
      </c>
      <c r="D223" s="16">
        <f>'Amortization Table'!B$4-C223</f>
        <v>1021.8021652113126</v>
      </c>
      <c r="E223" s="15">
        <f t="shared" si="11"/>
        <v>207186.37892857875</v>
      </c>
      <c r="F223">
        <f t="shared" si="9"/>
        <v>2040</v>
      </c>
    </row>
    <row r="224" spans="1:6" x14ac:dyDescent="0.25">
      <c r="A224">
        <v>216</v>
      </c>
      <c r="B224" s="14">
        <f t="shared" si="10"/>
        <v>51471</v>
      </c>
      <c r="C224" s="15">
        <f>E223*'Amortization Table'!B$1/12</f>
        <v>906.44040781253204</v>
      </c>
      <c r="D224" s="16">
        <f>'Amortization Table'!B$4-C224</f>
        <v>1026.2725496841122</v>
      </c>
      <c r="E224" s="15">
        <f t="shared" si="11"/>
        <v>206160.10637889465</v>
      </c>
      <c r="F224">
        <f t="shared" si="9"/>
        <v>2040</v>
      </c>
    </row>
    <row r="225" spans="1:6" x14ac:dyDescent="0.25">
      <c r="A225">
        <v>217</v>
      </c>
      <c r="B225" s="14">
        <f t="shared" si="10"/>
        <v>51502</v>
      </c>
      <c r="C225" s="15">
        <f>E224*'Amortization Table'!B$1/12</f>
        <v>901.95046540766407</v>
      </c>
      <c r="D225" s="16">
        <f>'Amortization Table'!B$4-C225</f>
        <v>1030.76249208898</v>
      </c>
      <c r="E225" s="15">
        <f t="shared" si="11"/>
        <v>205129.34388680567</v>
      </c>
      <c r="F225">
        <f t="shared" si="9"/>
        <v>2041</v>
      </c>
    </row>
    <row r="226" spans="1:6" x14ac:dyDescent="0.25">
      <c r="A226">
        <v>218</v>
      </c>
      <c r="B226" s="14">
        <f t="shared" si="10"/>
        <v>51533</v>
      </c>
      <c r="C226" s="15">
        <f>E225*'Amortization Table'!B$1/12</f>
        <v>897.44087950477478</v>
      </c>
      <c r="D226" s="16">
        <f>'Amortization Table'!B$4-C226</f>
        <v>1035.2720779918693</v>
      </c>
      <c r="E226" s="15">
        <f t="shared" si="11"/>
        <v>204094.07180881381</v>
      </c>
      <c r="F226">
        <f t="shared" si="9"/>
        <v>2041</v>
      </c>
    </row>
    <row r="227" spans="1:6" x14ac:dyDescent="0.25">
      <c r="A227">
        <v>219</v>
      </c>
      <c r="B227" s="14">
        <f t="shared" si="10"/>
        <v>51561</v>
      </c>
      <c r="C227" s="15">
        <f>E226*'Amortization Table'!B$1/12</f>
        <v>892.91156416356034</v>
      </c>
      <c r="D227" s="16">
        <f>'Amortization Table'!B$4-C227</f>
        <v>1039.8013933330838</v>
      </c>
      <c r="E227" s="15">
        <f t="shared" si="11"/>
        <v>203054.27041548071</v>
      </c>
      <c r="F227">
        <f t="shared" si="9"/>
        <v>2041</v>
      </c>
    </row>
    <row r="228" spans="1:6" x14ac:dyDescent="0.25">
      <c r="A228">
        <v>220</v>
      </c>
      <c r="B228" s="14">
        <f t="shared" si="10"/>
        <v>51592</v>
      </c>
      <c r="C228" s="15">
        <f>E227*'Amortization Table'!B$1/12</f>
        <v>888.36243306772803</v>
      </c>
      <c r="D228" s="16">
        <f>'Amortization Table'!B$4-C228</f>
        <v>1044.3505244289161</v>
      </c>
      <c r="E228" s="15">
        <f t="shared" si="11"/>
        <v>202009.9198910518</v>
      </c>
      <c r="F228">
        <f t="shared" si="9"/>
        <v>2041</v>
      </c>
    </row>
    <row r="229" spans="1:6" x14ac:dyDescent="0.25">
      <c r="A229">
        <v>221</v>
      </c>
      <c r="B229" s="14">
        <f t="shared" si="10"/>
        <v>51622</v>
      </c>
      <c r="C229" s="15">
        <f>E228*'Amortization Table'!B$1/12</f>
        <v>883.79339952335158</v>
      </c>
      <c r="D229" s="16">
        <f>'Amortization Table'!B$4-C229</f>
        <v>1048.9195579732925</v>
      </c>
      <c r="E229" s="15">
        <f t="shared" si="11"/>
        <v>200961.0003330785</v>
      </c>
      <c r="F229">
        <f t="shared" si="9"/>
        <v>2041</v>
      </c>
    </row>
    <row r="230" spans="1:6" x14ac:dyDescent="0.25">
      <c r="A230">
        <v>222</v>
      </c>
      <c r="B230" s="14">
        <f t="shared" si="10"/>
        <v>51653</v>
      </c>
      <c r="C230" s="15">
        <f>E229*'Amortization Table'!B$1/12</f>
        <v>879.20437645721847</v>
      </c>
      <c r="D230" s="16">
        <f>'Amortization Table'!B$4-C230</f>
        <v>1053.5085810394257</v>
      </c>
      <c r="E230" s="15">
        <f t="shared" si="11"/>
        <v>199907.49175203906</v>
      </c>
      <c r="F230">
        <f t="shared" si="9"/>
        <v>2041</v>
      </c>
    </row>
    <row r="231" spans="1:6" x14ac:dyDescent="0.25">
      <c r="A231">
        <v>223</v>
      </c>
      <c r="B231" s="14">
        <f t="shared" si="10"/>
        <v>51683</v>
      </c>
      <c r="C231" s="15">
        <f>E230*'Amortization Table'!B$1/12</f>
        <v>874.59527641517082</v>
      </c>
      <c r="D231" s="16">
        <f>'Amortization Table'!B$4-C231</f>
        <v>1058.1176810814732</v>
      </c>
      <c r="E231" s="15">
        <f t="shared" si="11"/>
        <v>198849.37407095759</v>
      </c>
      <c r="F231">
        <f t="shared" si="9"/>
        <v>2041</v>
      </c>
    </row>
    <row r="232" spans="1:6" x14ac:dyDescent="0.25">
      <c r="A232">
        <v>224</v>
      </c>
      <c r="B232" s="14">
        <f t="shared" si="10"/>
        <v>51714</v>
      </c>
      <c r="C232" s="15">
        <f>E231*'Amortization Table'!B$1/12</f>
        <v>869.96601156043937</v>
      </c>
      <c r="D232" s="16">
        <f>'Amortization Table'!B$4-C232</f>
        <v>1062.7469459362046</v>
      </c>
      <c r="E232" s="15">
        <f t="shared" si="11"/>
        <v>197786.62712502139</v>
      </c>
      <c r="F232">
        <f t="shared" si="9"/>
        <v>2041</v>
      </c>
    </row>
    <row r="233" spans="1:6" x14ac:dyDescent="0.25">
      <c r="A233">
        <v>225</v>
      </c>
      <c r="B233" s="14">
        <f t="shared" si="10"/>
        <v>51745</v>
      </c>
      <c r="C233" s="15">
        <f>E232*'Amortization Table'!B$1/12</f>
        <v>865.3164936719686</v>
      </c>
      <c r="D233" s="16">
        <f>'Amortization Table'!B$4-C233</f>
        <v>1067.3964638246755</v>
      </c>
      <c r="E233" s="15">
        <f t="shared" si="11"/>
        <v>196719.23066119672</v>
      </c>
      <c r="F233">
        <f t="shared" si="9"/>
        <v>2041</v>
      </c>
    </row>
    <row r="234" spans="1:6" x14ac:dyDescent="0.25">
      <c r="A234">
        <v>226</v>
      </c>
      <c r="B234" s="14">
        <f t="shared" si="10"/>
        <v>51775</v>
      </c>
      <c r="C234" s="15">
        <f>E233*'Amortization Table'!B$1/12</f>
        <v>860.64663414273571</v>
      </c>
      <c r="D234" s="16">
        <f>'Amortization Table'!B$4-C234</f>
        <v>1072.0663233539085</v>
      </c>
      <c r="E234" s="15">
        <f t="shared" si="11"/>
        <v>195647.16433784281</v>
      </c>
      <c r="F234">
        <f t="shared" si="9"/>
        <v>2041</v>
      </c>
    </row>
    <row r="235" spans="1:6" x14ac:dyDescent="0.25">
      <c r="A235">
        <v>227</v>
      </c>
      <c r="B235" s="14">
        <f t="shared" si="10"/>
        <v>51806</v>
      </c>
      <c r="C235" s="15">
        <f>E234*'Amortization Table'!B$1/12</f>
        <v>855.95634397806225</v>
      </c>
      <c r="D235" s="16">
        <f>'Amortization Table'!B$4-C235</f>
        <v>1076.7566135185818</v>
      </c>
      <c r="E235" s="15">
        <f t="shared" si="11"/>
        <v>194570.40772432424</v>
      </c>
      <c r="F235">
        <f t="shared" si="9"/>
        <v>2041</v>
      </c>
    </row>
    <row r="236" spans="1:6" x14ac:dyDescent="0.25">
      <c r="A236">
        <v>228</v>
      </c>
      <c r="B236" s="14">
        <f t="shared" si="10"/>
        <v>51836</v>
      </c>
      <c r="C236" s="15">
        <f>E235*'Amortization Table'!B$1/12</f>
        <v>851.24553379391853</v>
      </c>
      <c r="D236" s="16">
        <f>'Amortization Table'!B$4-C236</f>
        <v>1081.4674237027257</v>
      </c>
      <c r="E236" s="15">
        <f t="shared" si="11"/>
        <v>193488.9403006215</v>
      </c>
      <c r="F236">
        <f t="shared" si="9"/>
        <v>2041</v>
      </c>
    </row>
    <row r="237" spans="1:6" x14ac:dyDescent="0.25">
      <c r="A237">
        <v>229</v>
      </c>
      <c r="B237" s="14">
        <f t="shared" si="10"/>
        <v>51867</v>
      </c>
      <c r="C237" s="15">
        <f>E236*'Amortization Table'!B$1/12</f>
        <v>846.51411381521905</v>
      </c>
      <c r="D237" s="16">
        <f>'Amortization Table'!B$4-C237</f>
        <v>1086.1988436814249</v>
      </c>
      <c r="E237" s="15">
        <f t="shared" si="11"/>
        <v>192402.74145694007</v>
      </c>
      <c r="F237">
        <f t="shared" si="9"/>
        <v>2042</v>
      </c>
    </row>
    <row r="238" spans="1:6" x14ac:dyDescent="0.25">
      <c r="A238">
        <v>230</v>
      </c>
      <c r="B238" s="14">
        <f t="shared" si="10"/>
        <v>51898</v>
      </c>
      <c r="C238" s="15">
        <f>E237*'Amortization Table'!B$1/12</f>
        <v>841.76199387411282</v>
      </c>
      <c r="D238" s="16">
        <f>'Amortization Table'!B$4-C238</f>
        <v>1090.9509636225312</v>
      </c>
      <c r="E238" s="15">
        <f t="shared" si="11"/>
        <v>191311.79049331753</v>
      </c>
      <c r="F238">
        <f t="shared" si="9"/>
        <v>2042</v>
      </c>
    </row>
    <row r="239" spans="1:6" x14ac:dyDescent="0.25">
      <c r="A239">
        <v>231</v>
      </c>
      <c r="B239" s="14">
        <f t="shared" si="10"/>
        <v>51926</v>
      </c>
      <c r="C239" s="15">
        <f>E238*'Amortization Table'!B$1/12</f>
        <v>836.98908340826426</v>
      </c>
      <c r="D239" s="16">
        <f>'Amortization Table'!B$4-C239</f>
        <v>1095.7238740883799</v>
      </c>
      <c r="E239" s="15">
        <f t="shared" si="11"/>
        <v>190216.06661922915</v>
      </c>
      <c r="F239">
        <f t="shared" si="9"/>
        <v>2042</v>
      </c>
    </row>
    <row r="240" spans="1:6" x14ac:dyDescent="0.25">
      <c r="A240">
        <v>232</v>
      </c>
      <c r="B240" s="14">
        <f t="shared" si="10"/>
        <v>51957</v>
      </c>
      <c r="C240" s="15">
        <f>E239*'Amortization Table'!B$1/12</f>
        <v>832.19529145912747</v>
      </c>
      <c r="D240" s="16">
        <f>'Amortization Table'!B$4-C240</f>
        <v>1100.5176660375166</v>
      </c>
      <c r="E240" s="15">
        <f t="shared" si="11"/>
        <v>189115.54895319164</v>
      </c>
      <c r="F240">
        <f t="shared" si="9"/>
        <v>2042</v>
      </c>
    </row>
    <row r="241" spans="1:6" x14ac:dyDescent="0.25">
      <c r="A241">
        <v>233</v>
      </c>
      <c r="B241" s="14">
        <f t="shared" si="10"/>
        <v>51987</v>
      </c>
      <c r="C241" s="15">
        <f>E240*'Amortization Table'!B$1/12</f>
        <v>827.38052667021338</v>
      </c>
      <c r="D241" s="16">
        <f>'Amortization Table'!B$4-C241</f>
        <v>1105.3324308264307</v>
      </c>
      <c r="E241" s="15">
        <f t="shared" si="11"/>
        <v>188010.2165223652</v>
      </c>
      <c r="F241">
        <f t="shared" si="9"/>
        <v>2042</v>
      </c>
    </row>
    <row r="242" spans="1:6" x14ac:dyDescent="0.25">
      <c r="A242">
        <v>234</v>
      </c>
      <c r="B242" s="14">
        <f t="shared" si="10"/>
        <v>52018</v>
      </c>
      <c r="C242" s="15">
        <f>E241*'Amortization Table'!B$1/12</f>
        <v>822.54469728534775</v>
      </c>
      <c r="D242" s="16">
        <f>'Amortization Table'!B$4-C242</f>
        <v>1110.1682602112965</v>
      </c>
      <c r="E242" s="15">
        <f t="shared" si="11"/>
        <v>186900.0482621539</v>
      </c>
      <c r="F242">
        <f t="shared" si="9"/>
        <v>2042</v>
      </c>
    </row>
    <row r="243" spans="1:6" x14ac:dyDescent="0.25">
      <c r="A243">
        <v>235</v>
      </c>
      <c r="B243" s="14">
        <f t="shared" si="10"/>
        <v>52048</v>
      </c>
      <c r="C243" s="15">
        <f>E242*'Amortization Table'!B$1/12</f>
        <v>817.68771114692333</v>
      </c>
      <c r="D243" s="16">
        <f>'Amortization Table'!B$4-C243</f>
        <v>1115.0252463497209</v>
      </c>
      <c r="E243" s="15">
        <f t="shared" si="11"/>
        <v>185785.02301580418</v>
      </c>
      <c r="F243">
        <f t="shared" si="9"/>
        <v>2042</v>
      </c>
    </row>
    <row r="244" spans="1:6" x14ac:dyDescent="0.25">
      <c r="A244">
        <v>236</v>
      </c>
      <c r="B244" s="14">
        <f t="shared" si="10"/>
        <v>52079</v>
      </c>
      <c r="C244" s="15">
        <f>E243*'Amortization Table'!B$1/12</f>
        <v>812.8094756941432</v>
      </c>
      <c r="D244" s="16">
        <f>'Amortization Table'!B$4-C244</f>
        <v>1119.9034818025009</v>
      </c>
      <c r="E244" s="15">
        <f t="shared" si="11"/>
        <v>184665.11953400169</v>
      </c>
      <c r="F244">
        <f t="shared" si="9"/>
        <v>2042</v>
      </c>
    </row>
    <row r="245" spans="1:6" x14ac:dyDescent="0.25">
      <c r="A245">
        <v>237</v>
      </c>
      <c r="B245" s="14">
        <f t="shared" si="10"/>
        <v>52110</v>
      </c>
      <c r="C245" s="15">
        <f>E244*'Amortization Table'!B$1/12</f>
        <v>807.90989796125734</v>
      </c>
      <c r="D245" s="16">
        <f>'Amortization Table'!B$4-C245</f>
        <v>1124.8030595353866</v>
      </c>
      <c r="E245" s="15">
        <f t="shared" si="11"/>
        <v>183540.31647446629</v>
      </c>
      <c r="F245">
        <f t="shared" si="9"/>
        <v>2042</v>
      </c>
    </row>
    <row r="246" spans="1:6" x14ac:dyDescent="0.25">
      <c r="A246">
        <v>238</v>
      </c>
      <c r="B246" s="14">
        <f t="shared" si="10"/>
        <v>52140</v>
      </c>
      <c r="C246" s="15">
        <f>E245*'Amortization Table'!B$1/12</f>
        <v>802.98888457579005</v>
      </c>
      <c r="D246" s="16">
        <f>'Amortization Table'!B$4-C246</f>
        <v>1129.724072920854</v>
      </c>
      <c r="E246" s="15">
        <f t="shared" si="11"/>
        <v>182410.59240154544</v>
      </c>
      <c r="F246">
        <f t="shared" si="9"/>
        <v>2042</v>
      </c>
    </row>
    <row r="247" spans="1:6" x14ac:dyDescent="0.25">
      <c r="A247">
        <v>239</v>
      </c>
      <c r="B247" s="14">
        <f t="shared" si="10"/>
        <v>52171</v>
      </c>
      <c r="C247" s="15">
        <f>E246*'Amortization Table'!B$1/12</f>
        <v>798.04634175676119</v>
      </c>
      <c r="D247" s="16">
        <f>'Amortization Table'!B$4-C247</f>
        <v>1134.6666157398829</v>
      </c>
      <c r="E247" s="15">
        <f t="shared" si="11"/>
        <v>181275.92578580556</v>
      </c>
      <c r="F247">
        <f t="shared" si="9"/>
        <v>2042</v>
      </c>
    </row>
    <row r="248" spans="1:6" x14ac:dyDescent="0.25">
      <c r="A248">
        <v>240</v>
      </c>
      <c r="B248" s="14">
        <f t="shared" si="10"/>
        <v>52201</v>
      </c>
      <c r="C248" s="15">
        <f>E247*'Amortization Table'!B$1/12</f>
        <v>793.08217531289938</v>
      </c>
      <c r="D248" s="16">
        <f>'Amortization Table'!B$4-C248</f>
        <v>1139.6307821837447</v>
      </c>
      <c r="E248" s="15">
        <f t="shared" si="11"/>
        <v>180136.29500362181</v>
      </c>
      <c r="F248">
        <f t="shared" si="9"/>
        <v>2042</v>
      </c>
    </row>
    <row r="249" spans="1:6" x14ac:dyDescent="0.25">
      <c r="A249">
        <v>241</v>
      </c>
      <c r="B249" s="14">
        <f t="shared" si="10"/>
        <v>52232</v>
      </c>
      <c r="C249" s="15">
        <f>E248*'Amortization Table'!B$1/12</f>
        <v>788.09629064084538</v>
      </c>
      <c r="D249" s="16">
        <f>'Amortization Table'!B$4-C249</f>
        <v>1144.6166668557987</v>
      </c>
      <c r="E249" s="15">
        <f t="shared" si="11"/>
        <v>178991.67833676602</v>
      </c>
      <c r="F249">
        <f t="shared" si="9"/>
        <v>2043</v>
      </c>
    </row>
    <row r="250" spans="1:6" x14ac:dyDescent="0.25">
      <c r="A250">
        <v>242</v>
      </c>
      <c r="B250" s="14">
        <f t="shared" si="10"/>
        <v>52263</v>
      </c>
      <c r="C250" s="15">
        <f>E249*'Amortization Table'!B$1/12</f>
        <v>783.08859272335133</v>
      </c>
      <c r="D250" s="16">
        <f>'Amortization Table'!B$4-C250</f>
        <v>1149.6243647732927</v>
      </c>
      <c r="E250" s="15">
        <f t="shared" si="11"/>
        <v>177842.05397199272</v>
      </c>
      <c r="F250">
        <f t="shared" si="9"/>
        <v>2043</v>
      </c>
    </row>
    <row r="251" spans="1:6" x14ac:dyDescent="0.25">
      <c r="A251">
        <v>243</v>
      </c>
      <c r="B251" s="14">
        <f t="shared" si="10"/>
        <v>52291</v>
      </c>
      <c r="C251" s="15">
        <f>E250*'Amortization Table'!B$1/12</f>
        <v>778.05898612746807</v>
      </c>
      <c r="D251" s="16">
        <f>'Amortization Table'!B$4-C251</f>
        <v>1154.6539713691759</v>
      </c>
      <c r="E251" s="15">
        <f t="shared" si="11"/>
        <v>176687.40000062354</v>
      </c>
      <c r="F251">
        <f t="shared" si="9"/>
        <v>2043</v>
      </c>
    </row>
    <row r="252" spans="1:6" x14ac:dyDescent="0.25">
      <c r="A252">
        <v>244</v>
      </c>
      <c r="B252" s="14">
        <f t="shared" si="10"/>
        <v>52322</v>
      </c>
      <c r="C252" s="15">
        <f>E251*'Amortization Table'!B$1/12</f>
        <v>773.00737500272805</v>
      </c>
      <c r="D252" s="16">
        <f>'Amortization Table'!B$4-C252</f>
        <v>1159.7055824939162</v>
      </c>
      <c r="E252" s="15">
        <f t="shared" si="11"/>
        <v>175527.69441812963</v>
      </c>
      <c r="F252">
        <f t="shared" si="9"/>
        <v>2043</v>
      </c>
    </row>
    <row r="253" spans="1:6" x14ac:dyDescent="0.25">
      <c r="A253">
        <v>245</v>
      </c>
      <c r="B253" s="14">
        <f t="shared" si="10"/>
        <v>52352</v>
      </c>
      <c r="C253" s="15">
        <f>E252*'Amortization Table'!B$1/12</f>
        <v>767.93366307931717</v>
      </c>
      <c r="D253" s="16">
        <f>'Amortization Table'!B$4-C253</f>
        <v>1164.779294417327</v>
      </c>
      <c r="E253" s="15">
        <f t="shared" si="11"/>
        <v>174362.9151237123</v>
      </c>
      <c r="F253">
        <f t="shared" si="9"/>
        <v>2043</v>
      </c>
    </row>
    <row r="254" spans="1:6" x14ac:dyDescent="0.25">
      <c r="A254">
        <v>246</v>
      </c>
      <c r="B254" s="14">
        <f t="shared" si="10"/>
        <v>52383</v>
      </c>
      <c r="C254" s="15">
        <f>E253*'Amortization Table'!B$1/12</f>
        <v>762.83775366624138</v>
      </c>
      <c r="D254" s="16">
        <f>'Amortization Table'!B$4-C254</f>
        <v>1169.8752038304028</v>
      </c>
      <c r="E254" s="15">
        <f t="shared" si="11"/>
        <v>173193.03991988191</v>
      </c>
      <c r="F254">
        <f t="shared" si="9"/>
        <v>2043</v>
      </c>
    </row>
    <row r="255" spans="1:6" x14ac:dyDescent="0.25">
      <c r="A255">
        <v>247</v>
      </c>
      <c r="B255" s="14">
        <f t="shared" si="10"/>
        <v>52413</v>
      </c>
      <c r="C255" s="15">
        <f>E254*'Amortization Table'!B$1/12</f>
        <v>757.71954964948327</v>
      </c>
      <c r="D255" s="16">
        <f>'Amortization Table'!B$4-C255</f>
        <v>1174.9934078471608</v>
      </c>
      <c r="E255" s="15">
        <f t="shared" si="11"/>
        <v>172018.04651203475</v>
      </c>
      <c r="F255">
        <f t="shared" si="9"/>
        <v>2043</v>
      </c>
    </row>
    <row r="256" spans="1:6" x14ac:dyDescent="0.25">
      <c r="A256">
        <v>248</v>
      </c>
      <c r="B256" s="14">
        <f t="shared" si="10"/>
        <v>52444</v>
      </c>
      <c r="C256" s="15">
        <f>E255*'Amortization Table'!B$1/12</f>
        <v>752.578953490152</v>
      </c>
      <c r="D256" s="16">
        <f>'Amortization Table'!B$4-C256</f>
        <v>1180.134004006492</v>
      </c>
      <c r="E256" s="15">
        <f t="shared" si="11"/>
        <v>170837.91250802827</v>
      </c>
      <c r="F256">
        <f t="shared" si="9"/>
        <v>2043</v>
      </c>
    </row>
    <row r="257" spans="1:6" x14ac:dyDescent="0.25">
      <c r="A257">
        <v>249</v>
      </c>
      <c r="B257" s="14">
        <f t="shared" si="10"/>
        <v>52475</v>
      </c>
      <c r="C257" s="15">
        <f>E256*'Amortization Table'!B$1/12</f>
        <v>747.41586722262366</v>
      </c>
      <c r="D257" s="16">
        <f>'Amortization Table'!B$4-C257</f>
        <v>1185.2970902740203</v>
      </c>
      <c r="E257" s="15">
        <f t="shared" si="11"/>
        <v>169652.61541775425</v>
      </c>
      <c r="F257">
        <f t="shared" si="9"/>
        <v>2043</v>
      </c>
    </row>
    <row r="258" spans="1:6" x14ac:dyDescent="0.25">
      <c r="A258">
        <v>250</v>
      </c>
      <c r="B258" s="14">
        <f t="shared" si="10"/>
        <v>52505</v>
      </c>
      <c r="C258" s="15">
        <f>E257*'Amortization Table'!B$1/12</f>
        <v>742.23019245267471</v>
      </c>
      <c r="D258" s="16">
        <f>'Amortization Table'!B$4-C258</f>
        <v>1190.4827650439693</v>
      </c>
      <c r="E258" s="15">
        <f t="shared" si="11"/>
        <v>168462.13265271028</v>
      </c>
      <c r="F258">
        <f t="shared" si="9"/>
        <v>2043</v>
      </c>
    </row>
    <row r="259" spans="1:6" x14ac:dyDescent="0.25">
      <c r="A259">
        <v>251</v>
      </c>
      <c r="B259" s="14">
        <f t="shared" si="10"/>
        <v>52536</v>
      </c>
      <c r="C259" s="15">
        <f>E258*'Amortization Table'!B$1/12</f>
        <v>737.02183035560745</v>
      </c>
      <c r="D259" s="16">
        <f>'Amortization Table'!B$4-C259</f>
        <v>1195.6911271410368</v>
      </c>
      <c r="E259" s="15">
        <f t="shared" si="11"/>
        <v>167266.44152556924</v>
      </c>
      <c r="F259">
        <f t="shared" si="9"/>
        <v>2043</v>
      </c>
    </row>
    <row r="260" spans="1:6" x14ac:dyDescent="0.25">
      <c r="A260">
        <v>252</v>
      </c>
      <c r="B260" s="14">
        <f t="shared" si="10"/>
        <v>52566</v>
      </c>
      <c r="C260" s="15">
        <f>E259*'Amortization Table'!B$1/12</f>
        <v>731.79068167436537</v>
      </c>
      <c r="D260" s="16">
        <f>'Amortization Table'!B$4-C260</f>
        <v>1200.9222758222786</v>
      </c>
      <c r="E260" s="15">
        <f t="shared" si="11"/>
        <v>166065.51924974695</v>
      </c>
      <c r="F260">
        <f t="shared" si="9"/>
        <v>2043</v>
      </c>
    </row>
    <row r="261" spans="1:6" x14ac:dyDescent="0.25">
      <c r="A261">
        <v>253</v>
      </c>
      <c r="B261" s="14">
        <f t="shared" si="10"/>
        <v>52597</v>
      </c>
      <c r="C261" s="15">
        <f>E260*'Amortization Table'!B$1/12</f>
        <v>726.53664671764284</v>
      </c>
      <c r="D261" s="16">
        <f>'Amortization Table'!B$4-C261</f>
        <v>1206.1763107790011</v>
      </c>
      <c r="E261" s="15">
        <f t="shared" si="11"/>
        <v>164859.34293896795</v>
      </c>
      <c r="F261">
        <f t="shared" si="9"/>
        <v>2044</v>
      </c>
    </row>
    <row r="262" spans="1:6" x14ac:dyDescent="0.25">
      <c r="A262">
        <v>254</v>
      </c>
      <c r="B262" s="14">
        <f t="shared" si="10"/>
        <v>52628</v>
      </c>
      <c r="C262" s="15">
        <f>E261*'Amortization Table'!B$1/12</f>
        <v>721.25962535798487</v>
      </c>
      <c r="D262" s="16">
        <f>'Amortization Table'!B$4-C262</f>
        <v>1211.4533321386593</v>
      </c>
      <c r="E262" s="15">
        <f t="shared" si="11"/>
        <v>163647.8896068293</v>
      </c>
      <c r="F262">
        <f t="shared" si="9"/>
        <v>2044</v>
      </c>
    </row>
    <row r="263" spans="1:6" x14ac:dyDescent="0.25">
      <c r="A263">
        <v>255</v>
      </c>
      <c r="B263" s="14">
        <f t="shared" si="10"/>
        <v>52657</v>
      </c>
      <c r="C263" s="15">
        <f>E262*'Amortization Table'!B$1/12</f>
        <v>715.95951702987816</v>
      </c>
      <c r="D263" s="16">
        <f>'Amortization Table'!B$4-C263</f>
        <v>1216.7534404667658</v>
      </c>
      <c r="E263" s="15">
        <f t="shared" si="11"/>
        <v>162431.13616636253</v>
      </c>
      <c r="F263">
        <f t="shared" si="9"/>
        <v>2044</v>
      </c>
    </row>
    <row r="264" spans="1:6" x14ac:dyDescent="0.25">
      <c r="A264">
        <v>256</v>
      </c>
      <c r="B264" s="14">
        <f t="shared" si="10"/>
        <v>52688</v>
      </c>
      <c r="C264" s="15">
        <f>E263*'Amortization Table'!B$1/12</f>
        <v>710.63622072783608</v>
      </c>
      <c r="D264" s="16">
        <f>'Amortization Table'!B$4-C264</f>
        <v>1222.0767367688081</v>
      </c>
      <c r="E264" s="15">
        <f t="shared" si="11"/>
        <v>161209.05942959373</v>
      </c>
      <c r="F264">
        <f t="shared" si="9"/>
        <v>2044</v>
      </c>
    </row>
    <row r="265" spans="1:6" x14ac:dyDescent="0.25">
      <c r="A265">
        <v>257</v>
      </c>
      <c r="B265" s="14">
        <f t="shared" si="10"/>
        <v>52718</v>
      </c>
      <c r="C265" s="15">
        <f>E264*'Amortization Table'!B$1/12</f>
        <v>705.28963500447253</v>
      </c>
      <c r="D265" s="16">
        <f>'Amortization Table'!B$4-C265</f>
        <v>1227.4233224921716</v>
      </c>
      <c r="E265" s="15">
        <f t="shared" si="11"/>
        <v>159981.63610710157</v>
      </c>
      <c r="F265">
        <f t="shared" si="9"/>
        <v>2044</v>
      </c>
    </row>
    <row r="266" spans="1:6" x14ac:dyDescent="0.25">
      <c r="A266">
        <v>258</v>
      </c>
      <c r="B266" s="14">
        <f t="shared" si="10"/>
        <v>52749</v>
      </c>
      <c r="C266" s="15">
        <f>E265*'Amortization Table'!B$1/12</f>
        <v>699.91965796856937</v>
      </c>
      <c r="D266" s="16">
        <f>'Amortization Table'!B$4-C266</f>
        <v>1232.7932995280748</v>
      </c>
      <c r="E266" s="15">
        <f t="shared" si="11"/>
        <v>158748.8428075735</v>
      </c>
      <c r="F266">
        <f t="shared" ref="F266:F329" si="12">YEAR(B266)</f>
        <v>2044</v>
      </c>
    </row>
    <row r="267" spans="1:6" x14ac:dyDescent="0.25">
      <c r="A267">
        <v>259</v>
      </c>
      <c r="B267" s="14">
        <f t="shared" ref="B267:B330" si="13">EOMONTH(B266,0)+1</f>
        <v>52779</v>
      </c>
      <c r="C267" s="15">
        <f>E266*'Amortization Table'!B$1/12</f>
        <v>694.52618728313394</v>
      </c>
      <c r="D267" s="16">
        <f>'Amortization Table'!B$4-C267</f>
        <v>1238.18677021351</v>
      </c>
      <c r="E267" s="15">
        <f t="shared" ref="E267:E330" si="14">E266-D267</f>
        <v>157510.65603735999</v>
      </c>
      <c r="F267">
        <f t="shared" si="12"/>
        <v>2044</v>
      </c>
    </row>
    <row r="268" spans="1:6" x14ac:dyDescent="0.25">
      <c r="A268">
        <v>260</v>
      </c>
      <c r="B268" s="14">
        <f t="shared" si="13"/>
        <v>52810</v>
      </c>
      <c r="C268" s="15">
        <f>E267*'Amortization Table'!B$1/12</f>
        <v>689.10912016344992</v>
      </c>
      <c r="D268" s="16">
        <f>'Amortization Table'!B$4-C268</f>
        <v>1243.6038373331942</v>
      </c>
      <c r="E268" s="15">
        <f t="shared" si="14"/>
        <v>156267.05220002681</v>
      </c>
      <c r="F268">
        <f t="shared" si="12"/>
        <v>2044</v>
      </c>
    </row>
    <row r="269" spans="1:6" x14ac:dyDescent="0.25">
      <c r="A269">
        <v>261</v>
      </c>
      <c r="B269" s="14">
        <f t="shared" si="13"/>
        <v>52841</v>
      </c>
      <c r="C269" s="15">
        <f>E268*'Amortization Table'!B$1/12</f>
        <v>683.66835337511736</v>
      </c>
      <c r="D269" s="16">
        <f>'Amortization Table'!B$4-C269</f>
        <v>1249.0446041215268</v>
      </c>
      <c r="E269" s="15">
        <f t="shared" si="14"/>
        <v>155018.00759590528</v>
      </c>
      <c r="F269">
        <f t="shared" si="12"/>
        <v>2044</v>
      </c>
    </row>
    <row r="270" spans="1:6" x14ac:dyDescent="0.25">
      <c r="A270">
        <v>262</v>
      </c>
      <c r="B270" s="14">
        <f t="shared" si="13"/>
        <v>52871</v>
      </c>
      <c r="C270" s="15">
        <f>E269*'Amortization Table'!B$1/12</f>
        <v>678.20378323208558</v>
      </c>
      <c r="D270" s="16">
        <f>'Amortization Table'!B$4-C270</f>
        <v>1254.5091742645586</v>
      </c>
      <c r="E270" s="15">
        <f t="shared" si="14"/>
        <v>153763.49842164072</v>
      </c>
      <c r="F270">
        <f t="shared" si="12"/>
        <v>2044</v>
      </c>
    </row>
    <row r="271" spans="1:6" x14ac:dyDescent="0.25">
      <c r="A271">
        <v>263</v>
      </c>
      <c r="B271" s="14">
        <f t="shared" si="13"/>
        <v>52902</v>
      </c>
      <c r="C271" s="15">
        <f>E270*'Amortization Table'!B$1/12</f>
        <v>672.71530559467817</v>
      </c>
      <c r="D271" s="16">
        <f>'Amortization Table'!B$4-C271</f>
        <v>1259.997651901966</v>
      </c>
      <c r="E271" s="15">
        <f t="shared" si="14"/>
        <v>152503.50076973875</v>
      </c>
      <c r="F271">
        <f t="shared" si="12"/>
        <v>2044</v>
      </c>
    </row>
    <row r="272" spans="1:6" x14ac:dyDescent="0.25">
      <c r="A272">
        <v>264</v>
      </c>
      <c r="B272" s="14">
        <f t="shared" si="13"/>
        <v>52932</v>
      </c>
      <c r="C272" s="15">
        <f>E271*'Amortization Table'!B$1/12</f>
        <v>667.202815867607</v>
      </c>
      <c r="D272" s="16">
        <f>'Amortization Table'!B$4-C272</f>
        <v>1265.5101416290372</v>
      </c>
      <c r="E272" s="15">
        <f t="shared" si="14"/>
        <v>151237.99062810972</v>
      </c>
      <c r="F272">
        <f t="shared" si="12"/>
        <v>2044</v>
      </c>
    </row>
    <row r="273" spans="1:6" x14ac:dyDescent="0.25">
      <c r="A273">
        <v>265</v>
      </c>
      <c r="B273" s="14">
        <f t="shared" si="13"/>
        <v>52963</v>
      </c>
      <c r="C273" s="15">
        <f>E272*'Amortization Table'!B$1/12</f>
        <v>661.66620899797999</v>
      </c>
      <c r="D273" s="16">
        <f>'Amortization Table'!B$4-C273</f>
        <v>1271.0467484986641</v>
      </c>
      <c r="E273" s="15">
        <f t="shared" si="14"/>
        <v>149966.94387961106</v>
      </c>
      <c r="F273">
        <f t="shared" si="12"/>
        <v>2045</v>
      </c>
    </row>
    <row r="274" spans="1:6" x14ac:dyDescent="0.25">
      <c r="A274">
        <v>266</v>
      </c>
      <c r="B274" s="14">
        <f t="shared" si="13"/>
        <v>52994</v>
      </c>
      <c r="C274" s="15">
        <f>E273*'Amortization Table'!B$1/12</f>
        <v>656.1053794732984</v>
      </c>
      <c r="D274" s="16">
        <f>'Amortization Table'!B$4-C274</f>
        <v>1276.6075780233457</v>
      </c>
      <c r="E274" s="15">
        <f t="shared" si="14"/>
        <v>148690.33630158773</v>
      </c>
      <c r="F274">
        <f t="shared" si="12"/>
        <v>2045</v>
      </c>
    </row>
    <row r="275" spans="1:6" x14ac:dyDescent="0.25">
      <c r="A275">
        <v>267</v>
      </c>
      <c r="B275" s="14">
        <f t="shared" si="13"/>
        <v>53022</v>
      </c>
      <c r="C275" s="15">
        <f>E274*'Amortization Table'!B$1/12</f>
        <v>650.52022131944625</v>
      </c>
      <c r="D275" s="16">
        <f>'Amortization Table'!B$4-C275</f>
        <v>1282.1927361771977</v>
      </c>
      <c r="E275" s="15">
        <f t="shared" si="14"/>
        <v>147408.14356541052</v>
      </c>
      <c r="F275">
        <f t="shared" si="12"/>
        <v>2045</v>
      </c>
    </row>
    <row r="276" spans="1:6" x14ac:dyDescent="0.25">
      <c r="A276">
        <v>268</v>
      </c>
      <c r="B276" s="14">
        <f t="shared" si="13"/>
        <v>53053</v>
      </c>
      <c r="C276" s="15">
        <f>E275*'Amortization Table'!B$1/12</f>
        <v>644.91062809867105</v>
      </c>
      <c r="D276" s="16">
        <f>'Amortization Table'!B$4-C276</f>
        <v>1287.8023293979732</v>
      </c>
      <c r="E276" s="15">
        <f t="shared" si="14"/>
        <v>146120.34123601255</v>
      </c>
      <c r="F276">
        <f t="shared" si="12"/>
        <v>2045</v>
      </c>
    </row>
    <row r="277" spans="1:6" x14ac:dyDescent="0.25">
      <c r="A277">
        <v>269</v>
      </c>
      <c r="B277" s="14">
        <f t="shared" si="13"/>
        <v>53083</v>
      </c>
      <c r="C277" s="15">
        <f>E276*'Amortization Table'!B$1/12</f>
        <v>639.27649290755483</v>
      </c>
      <c r="D277" s="16">
        <f>'Amortization Table'!B$4-C277</f>
        <v>1293.4364645890892</v>
      </c>
      <c r="E277" s="15">
        <f t="shared" si="14"/>
        <v>144826.90477142346</v>
      </c>
      <c r="F277">
        <f t="shared" si="12"/>
        <v>2045</v>
      </c>
    </row>
    <row r="278" spans="1:6" x14ac:dyDescent="0.25">
      <c r="A278">
        <v>270</v>
      </c>
      <c r="B278" s="14">
        <f t="shared" si="13"/>
        <v>53114</v>
      </c>
      <c r="C278" s="15">
        <f>E277*'Amortization Table'!B$1/12</f>
        <v>633.61770837497761</v>
      </c>
      <c r="D278" s="16">
        <f>'Amortization Table'!B$4-C278</f>
        <v>1299.0952491216665</v>
      </c>
      <c r="E278" s="15">
        <f t="shared" si="14"/>
        <v>143527.8095223018</v>
      </c>
      <c r="F278">
        <f t="shared" si="12"/>
        <v>2045</v>
      </c>
    </row>
    <row r="279" spans="1:6" x14ac:dyDescent="0.25">
      <c r="A279">
        <v>271</v>
      </c>
      <c r="B279" s="14">
        <f t="shared" si="13"/>
        <v>53144</v>
      </c>
      <c r="C279" s="15">
        <f>E278*'Amortization Table'!B$1/12</f>
        <v>627.93416666007033</v>
      </c>
      <c r="D279" s="16">
        <f>'Amortization Table'!B$4-C279</f>
        <v>1304.7787908365738</v>
      </c>
      <c r="E279" s="15">
        <f t="shared" si="14"/>
        <v>142223.03073146523</v>
      </c>
      <c r="F279">
        <f t="shared" si="12"/>
        <v>2045</v>
      </c>
    </row>
    <row r="280" spans="1:6" x14ac:dyDescent="0.25">
      <c r="A280">
        <v>272</v>
      </c>
      <c r="B280" s="14">
        <f t="shared" si="13"/>
        <v>53175</v>
      </c>
      <c r="C280" s="15">
        <f>E279*'Amortization Table'!B$1/12</f>
        <v>622.22575945016035</v>
      </c>
      <c r="D280" s="16">
        <f>'Amortization Table'!B$4-C280</f>
        <v>1310.4871980464836</v>
      </c>
      <c r="E280" s="15">
        <f t="shared" si="14"/>
        <v>140912.54353341874</v>
      </c>
      <c r="F280">
        <f t="shared" si="12"/>
        <v>2045</v>
      </c>
    </row>
    <row r="281" spans="1:6" x14ac:dyDescent="0.25">
      <c r="A281">
        <v>273</v>
      </c>
      <c r="B281" s="14">
        <f t="shared" si="13"/>
        <v>53206</v>
      </c>
      <c r="C281" s="15">
        <f>E280*'Amortization Table'!B$1/12</f>
        <v>616.49237795870692</v>
      </c>
      <c r="D281" s="16">
        <f>'Amortization Table'!B$4-C281</f>
        <v>1316.2205795379373</v>
      </c>
      <c r="E281" s="15">
        <f t="shared" si="14"/>
        <v>139596.32295388079</v>
      </c>
      <c r="F281">
        <f t="shared" si="12"/>
        <v>2045</v>
      </c>
    </row>
    <row r="282" spans="1:6" x14ac:dyDescent="0.25">
      <c r="A282">
        <v>274</v>
      </c>
      <c r="B282" s="14">
        <f t="shared" si="13"/>
        <v>53236</v>
      </c>
      <c r="C282" s="15">
        <f>E281*'Amortization Table'!B$1/12</f>
        <v>610.73391292322844</v>
      </c>
      <c r="D282" s="16">
        <f>'Amortization Table'!B$4-C282</f>
        <v>1321.9790445734156</v>
      </c>
      <c r="E282" s="15">
        <f t="shared" si="14"/>
        <v>138274.34390930738</v>
      </c>
      <c r="F282">
        <f t="shared" si="12"/>
        <v>2045</v>
      </c>
    </row>
    <row r="283" spans="1:6" x14ac:dyDescent="0.25">
      <c r="A283">
        <v>275</v>
      </c>
      <c r="B283" s="14">
        <f t="shared" si="13"/>
        <v>53267</v>
      </c>
      <c r="C283" s="15">
        <f>E282*'Amortization Table'!B$1/12</f>
        <v>604.95025460321983</v>
      </c>
      <c r="D283" s="16">
        <f>'Amortization Table'!B$4-C283</f>
        <v>1327.7627028934244</v>
      </c>
      <c r="E283" s="15">
        <f t="shared" si="14"/>
        <v>136946.58120641395</v>
      </c>
      <c r="F283">
        <f t="shared" si="12"/>
        <v>2045</v>
      </c>
    </row>
    <row r="284" spans="1:6" x14ac:dyDescent="0.25">
      <c r="A284">
        <v>276</v>
      </c>
      <c r="B284" s="14">
        <f t="shared" si="13"/>
        <v>53297</v>
      </c>
      <c r="C284" s="15">
        <f>E283*'Amortization Table'!B$1/12</f>
        <v>599.14129277806103</v>
      </c>
      <c r="D284" s="16">
        <f>'Amortization Table'!B$4-C284</f>
        <v>1333.5716647185832</v>
      </c>
      <c r="E284" s="15">
        <f t="shared" si="14"/>
        <v>135613.00954169536</v>
      </c>
      <c r="F284">
        <f t="shared" si="12"/>
        <v>2045</v>
      </c>
    </row>
    <row r="285" spans="1:6" x14ac:dyDescent="0.25">
      <c r="A285">
        <v>277</v>
      </c>
      <c r="B285" s="14">
        <f t="shared" si="13"/>
        <v>53328</v>
      </c>
      <c r="C285" s="15">
        <f>E284*'Amortization Table'!B$1/12</f>
        <v>593.3069167449172</v>
      </c>
      <c r="D285" s="16">
        <f>'Amortization Table'!B$4-C285</f>
        <v>1339.4060407517268</v>
      </c>
      <c r="E285" s="15">
        <f t="shared" si="14"/>
        <v>134273.60350094363</v>
      </c>
      <c r="F285">
        <f t="shared" si="12"/>
        <v>2046</v>
      </c>
    </row>
    <row r="286" spans="1:6" x14ac:dyDescent="0.25">
      <c r="A286">
        <v>278</v>
      </c>
      <c r="B286" s="14">
        <f t="shared" si="13"/>
        <v>53359</v>
      </c>
      <c r="C286" s="15">
        <f>E285*'Amortization Table'!B$1/12</f>
        <v>587.44701531662838</v>
      </c>
      <c r="D286" s="16">
        <f>'Amortization Table'!B$4-C286</f>
        <v>1345.2659421800158</v>
      </c>
      <c r="E286" s="15">
        <f t="shared" si="14"/>
        <v>132928.33755876363</v>
      </c>
      <c r="F286">
        <f t="shared" si="12"/>
        <v>2046</v>
      </c>
    </row>
    <row r="287" spans="1:6" x14ac:dyDescent="0.25">
      <c r="A287">
        <v>279</v>
      </c>
      <c r="B287" s="14">
        <f t="shared" si="13"/>
        <v>53387</v>
      </c>
      <c r="C287" s="15">
        <f>E286*'Amortization Table'!B$1/12</f>
        <v>581.56147681959089</v>
      </c>
      <c r="D287" s="16">
        <f>'Amortization Table'!B$4-C287</f>
        <v>1351.1514806770533</v>
      </c>
      <c r="E287" s="15">
        <f t="shared" si="14"/>
        <v>131577.18607808658</v>
      </c>
      <c r="F287">
        <f t="shared" si="12"/>
        <v>2046</v>
      </c>
    </row>
    <row r="288" spans="1:6" x14ac:dyDescent="0.25">
      <c r="A288">
        <v>280</v>
      </c>
      <c r="B288" s="14">
        <f t="shared" si="13"/>
        <v>53418</v>
      </c>
      <c r="C288" s="15">
        <f>E287*'Amortization Table'!B$1/12</f>
        <v>575.6501890916287</v>
      </c>
      <c r="D288" s="16">
        <f>'Amortization Table'!B$4-C288</f>
        <v>1357.0627684050155</v>
      </c>
      <c r="E288" s="15">
        <f t="shared" si="14"/>
        <v>130220.12330968157</v>
      </c>
      <c r="F288">
        <f t="shared" si="12"/>
        <v>2046</v>
      </c>
    </row>
    <row r="289" spans="1:6" x14ac:dyDescent="0.25">
      <c r="A289">
        <v>281</v>
      </c>
      <c r="B289" s="14">
        <f t="shared" si="13"/>
        <v>53448</v>
      </c>
      <c r="C289" s="15">
        <f>E288*'Amortization Table'!B$1/12</f>
        <v>569.71303947985677</v>
      </c>
      <c r="D289" s="16">
        <f>'Amortization Table'!B$4-C289</f>
        <v>1362.9999180167874</v>
      </c>
      <c r="E289" s="15">
        <f t="shared" si="14"/>
        <v>128857.12339166478</v>
      </c>
      <c r="F289">
        <f t="shared" si="12"/>
        <v>2046</v>
      </c>
    </row>
    <row r="290" spans="1:6" x14ac:dyDescent="0.25">
      <c r="A290">
        <v>282</v>
      </c>
      <c r="B290" s="14">
        <f t="shared" si="13"/>
        <v>53479</v>
      </c>
      <c r="C290" s="15">
        <f>E289*'Amortization Table'!B$1/12</f>
        <v>563.7499148385333</v>
      </c>
      <c r="D290" s="16">
        <f>'Amortization Table'!B$4-C290</f>
        <v>1368.9630426581107</v>
      </c>
      <c r="E290" s="15">
        <f t="shared" si="14"/>
        <v>127488.16034900666</v>
      </c>
      <c r="F290">
        <f t="shared" si="12"/>
        <v>2046</v>
      </c>
    </row>
    <row r="291" spans="1:6" x14ac:dyDescent="0.25">
      <c r="A291">
        <v>283</v>
      </c>
      <c r="B291" s="14">
        <f t="shared" si="13"/>
        <v>53509</v>
      </c>
      <c r="C291" s="15">
        <f>E290*'Amortization Table'!B$1/12</f>
        <v>557.7607015269042</v>
      </c>
      <c r="D291" s="16">
        <f>'Amortization Table'!B$4-C291</f>
        <v>1374.9522559697398</v>
      </c>
      <c r="E291" s="15">
        <f t="shared" si="14"/>
        <v>126113.20809303693</v>
      </c>
      <c r="F291">
        <f t="shared" si="12"/>
        <v>2046</v>
      </c>
    </row>
    <row r="292" spans="1:6" x14ac:dyDescent="0.25">
      <c r="A292">
        <v>284</v>
      </c>
      <c r="B292" s="14">
        <f t="shared" si="13"/>
        <v>53540</v>
      </c>
      <c r="C292" s="15">
        <f>E291*'Amortization Table'!B$1/12</f>
        <v>551.74528540703648</v>
      </c>
      <c r="D292" s="16">
        <f>'Amortization Table'!B$4-C292</f>
        <v>1380.9676720896077</v>
      </c>
      <c r="E292" s="15">
        <f t="shared" si="14"/>
        <v>124732.24042094732</v>
      </c>
      <c r="F292">
        <f t="shared" si="12"/>
        <v>2046</v>
      </c>
    </row>
    <row r="293" spans="1:6" x14ac:dyDescent="0.25">
      <c r="A293">
        <v>285</v>
      </c>
      <c r="B293" s="14">
        <f t="shared" si="13"/>
        <v>53571</v>
      </c>
      <c r="C293" s="15">
        <f>E292*'Amortization Table'!B$1/12</f>
        <v>545.70355184164453</v>
      </c>
      <c r="D293" s="16">
        <f>'Amortization Table'!B$4-C293</f>
        <v>1387.0094056549997</v>
      </c>
      <c r="E293" s="15">
        <f t="shared" si="14"/>
        <v>123345.23101529232</v>
      </c>
      <c r="F293">
        <f t="shared" si="12"/>
        <v>2046</v>
      </c>
    </row>
    <row r="294" spans="1:6" x14ac:dyDescent="0.25">
      <c r="A294">
        <v>286</v>
      </c>
      <c r="B294" s="14">
        <f t="shared" si="13"/>
        <v>53601</v>
      </c>
      <c r="C294" s="15">
        <f>E293*'Amortization Table'!B$1/12</f>
        <v>539.63538569190393</v>
      </c>
      <c r="D294" s="16">
        <f>'Amortization Table'!B$4-C294</f>
        <v>1393.0775718047403</v>
      </c>
      <c r="E294" s="15">
        <f t="shared" si="14"/>
        <v>121952.15344348758</v>
      </c>
      <c r="F294">
        <f t="shared" si="12"/>
        <v>2046</v>
      </c>
    </row>
    <row r="295" spans="1:6" x14ac:dyDescent="0.25">
      <c r="A295">
        <v>287</v>
      </c>
      <c r="B295" s="14">
        <f t="shared" si="13"/>
        <v>53632</v>
      </c>
      <c r="C295" s="15">
        <f>E294*'Amortization Table'!B$1/12</f>
        <v>533.54067131525812</v>
      </c>
      <c r="D295" s="16">
        <f>'Amortization Table'!B$4-C295</f>
        <v>1399.172286181386</v>
      </c>
      <c r="E295" s="15">
        <f t="shared" si="14"/>
        <v>120552.98115730619</v>
      </c>
      <c r="F295">
        <f t="shared" si="12"/>
        <v>2046</v>
      </c>
    </row>
    <row r="296" spans="1:6" x14ac:dyDescent="0.25">
      <c r="A296">
        <v>288</v>
      </c>
      <c r="B296" s="14">
        <f t="shared" si="13"/>
        <v>53662</v>
      </c>
      <c r="C296" s="15">
        <f>E295*'Amortization Table'!B$1/12</f>
        <v>527.41929256321453</v>
      </c>
      <c r="D296" s="16">
        <f>'Amortization Table'!B$4-C296</f>
        <v>1405.2936649334297</v>
      </c>
      <c r="E296" s="15">
        <f t="shared" si="14"/>
        <v>119147.68749237276</v>
      </c>
      <c r="F296">
        <f t="shared" si="12"/>
        <v>2046</v>
      </c>
    </row>
    <row r="297" spans="1:6" x14ac:dyDescent="0.25">
      <c r="A297">
        <v>289</v>
      </c>
      <c r="B297" s="14">
        <f t="shared" si="13"/>
        <v>53693</v>
      </c>
      <c r="C297" s="15">
        <f>E296*'Amortization Table'!B$1/12</f>
        <v>521.27113277913077</v>
      </c>
      <c r="D297" s="16">
        <f>'Amortization Table'!B$4-C297</f>
        <v>1411.4418247175133</v>
      </c>
      <c r="E297" s="15">
        <f t="shared" si="14"/>
        <v>117736.24566765524</v>
      </c>
      <c r="F297">
        <f t="shared" si="12"/>
        <v>2047</v>
      </c>
    </row>
    <row r="298" spans="1:6" x14ac:dyDescent="0.25">
      <c r="A298">
        <v>290</v>
      </c>
      <c r="B298" s="14">
        <f t="shared" si="13"/>
        <v>53724</v>
      </c>
      <c r="C298" s="15">
        <f>E297*'Amortization Table'!B$1/12</f>
        <v>515.09607479599163</v>
      </c>
      <c r="D298" s="16">
        <f>'Amortization Table'!B$4-C298</f>
        <v>1417.6168827006525</v>
      </c>
      <c r="E298" s="15">
        <f t="shared" si="14"/>
        <v>116318.62878495459</v>
      </c>
      <c r="F298">
        <f t="shared" si="12"/>
        <v>2047</v>
      </c>
    </row>
    <row r="299" spans="1:6" x14ac:dyDescent="0.25">
      <c r="A299">
        <v>291</v>
      </c>
      <c r="B299" s="14">
        <f t="shared" si="13"/>
        <v>53752</v>
      </c>
      <c r="C299" s="15">
        <f>E298*'Amortization Table'!B$1/12</f>
        <v>508.89400093417635</v>
      </c>
      <c r="D299" s="16">
        <f>'Amortization Table'!B$4-C299</f>
        <v>1423.8189565624677</v>
      </c>
      <c r="E299" s="15">
        <f t="shared" si="14"/>
        <v>114894.80982839213</v>
      </c>
      <c r="F299">
        <f t="shared" si="12"/>
        <v>2047</v>
      </c>
    </row>
    <row r="300" spans="1:6" x14ac:dyDescent="0.25">
      <c r="A300">
        <v>292</v>
      </c>
      <c r="B300" s="14">
        <f t="shared" si="13"/>
        <v>53783</v>
      </c>
      <c r="C300" s="15">
        <f>E299*'Amortization Table'!B$1/12</f>
        <v>502.66479299921554</v>
      </c>
      <c r="D300" s="16">
        <f>'Amortization Table'!B$4-C300</f>
        <v>1430.0481644974286</v>
      </c>
      <c r="E300" s="15">
        <f t="shared" si="14"/>
        <v>113464.76166389469</v>
      </c>
      <c r="F300">
        <f t="shared" si="12"/>
        <v>2047</v>
      </c>
    </row>
    <row r="301" spans="1:6" x14ac:dyDescent="0.25">
      <c r="A301">
        <v>293</v>
      </c>
      <c r="B301" s="14">
        <f t="shared" si="13"/>
        <v>53813</v>
      </c>
      <c r="C301" s="15">
        <f>E300*'Amortization Table'!B$1/12</f>
        <v>496.40833227953925</v>
      </c>
      <c r="D301" s="16">
        <f>'Amortization Table'!B$4-C301</f>
        <v>1436.3046252171048</v>
      </c>
      <c r="E301" s="15">
        <f t="shared" si="14"/>
        <v>112028.45703867759</v>
      </c>
      <c r="F301">
        <f t="shared" si="12"/>
        <v>2047</v>
      </c>
    </row>
    <row r="302" spans="1:6" x14ac:dyDescent="0.25">
      <c r="A302">
        <v>294</v>
      </c>
      <c r="B302" s="14">
        <f t="shared" si="13"/>
        <v>53844</v>
      </c>
      <c r="C302" s="15">
        <f>E301*'Amortization Table'!B$1/12</f>
        <v>490.12449954421442</v>
      </c>
      <c r="D302" s="16">
        <f>'Amortization Table'!B$4-C302</f>
        <v>1442.5884579524297</v>
      </c>
      <c r="E302" s="15">
        <f t="shared" si="14"/>
        <v>110585.86858072516</v>
      </c>
      <c r="F302">
        <f t="shared" si="12"/>
        <v>2047</v>
      </c>
    </row>
    <row r="303" spans="1:6" x14ac:dyDescent="0.25">
      <c r="A303">
        <v>295</v>
      </c>
      <c r="B303" s="14">
        <f t="shared" si="13"/>
        <v>53874</v>
      </c>
      <c r="C303" s="15">
        <f>E302*'Amortization Table'!B$1/12</f>
        <v>483.81317504067255</v>
      </c>
      <c r="D303" s="16">
        <f>'Amortization Table'!B$4-C303</f>
        <v>1448.8997824559715</v>
      </c>
      <c r="E303" s="15">
        <f t="shared" si="14"/>
        <v>109136.96879826918</v>
      </c>
      <c r="F303">
        <f t="shared" si="12"/>
        <v>2047</v>
      </c>
    </row>
    <row r="304" spans="1:6" x14ac:dyDescent="0.25">
      <c r="A304">
        <v>296</v>
      </c>
      <c r="B304" s="14">
        <f t="shared" si="13"/>
        <v>53905</v>
      </c>
      <c r="C304" s="15">
        <f>E303*'Amortization Table'!B$1/12</f>
        <v>477.47423849242767</v>
      </c>
      <c r="D304" s="16">
        <f>'Amortization Table'!B$4-C304</f>
        <v>1455.2387190042164</v>
      </c>
      <c r="E304" s="15">
        <f t="shared" si="14"/>
        <v>107681.73007926496</v>
      </c>
      <c r="F304">
        <f t="shared" si="12"/>
        <v>2047</v>
      </c>
    </row>
    <row r="305" spans="1:6" x14ac:dyDescent="0.25">
      <c r="A305">
        <v>297</v>
      </c>
      <c r="B305" s="14">
        <f t="shared" si="13"/>
        <v>53936</v>
      </c>
      <c r="C305" s="15">
        <f>E304*'Amortization Table'!B$1/12</f>
        <v>471.10756909678418</v>
      </c>
      <c r="D305" s="16">
        <f>'Amortization Table'!B$4-C305</f>
        <v>1461.60538839986</v>
      </c>
      <c r="E305" s="15">
        <f t="shared" si="14"/>
        <v>106220.12469086511</v>
      </c>
      <c r="F305">
        <f t="shared" si="12"/>
        <v>2047</v>
      </c>
    </row>
    <row r="306" spans="1:6" x14ac:dyDescent="0.25">
      <c r="A306">
        <v>298</v>
      </c>
      <c r="B306" s="14">
        <f t="shared" si="13"/>
        <v>53966</v>
      </c>
      <c r="C306" s="15">
        <f>E305*'Amortization Table'!B$1/12</f>
        <v>464.71304552253486</v>
      </c>
      <c r="D306" s="16">
        <f>'Amortization Table'!B$4-C306</f>
        <v>1467.9999119741092</v>
      </c>
      <c r="E306" s="15">
        <f t="shared" si="14"/>
        <v>104752.124778891</v>
      </c>
      <c r="F306">
        <f t="shared" si="12"/>
        <v>2047</v>
      </c>
    </row>
    <row r="307" spans="1:6" x14ac:dyDescent="0.25">
      <c r="A307">
        <v>299</v>
      </c>
      <c r="B307" s="14">
        <f t="shared" si="13"/>
        <v>53997</v>
      </c>
      <c r="C307" s="15">
        <f>E306*'Amortization Table'!B$1/12</f>
        <v>458.2905459076481</v>
      </c>
      <c r="D307" s="16">
        <f>'Amortization Table'!B$4-C307</f>
        <v>1474.4224115889961</v>
      </c>
      <c r="E307" s="15">
        <f t="shared" si="14"/>
        <v>103277.702367302</v>
      </c>
      <c r="F307">
        <f t="shared" si="12"/>
        <v>2047</v>
      </c>
    </row>
    <row r="308" spans="1:6" x14ac:dyDescent="0.25">
      <c r="A308">
        <v>300</v>
      </c>
      <c r="B308" s="14">
        <f t="shared" si="13"/>
        <v>54027</v>
      </c>
      <c r="C308" s="15">
        <f>E307*'Amortization Table'!B$1/12</f>
        <v>451.83994785694625</v>
      </c>
      <c r="D308" s="16">
        <f>'Amortization Table'!B$4-C308</f>
        <v>1480.8730096396978</v>
      </c>
      <c r="E308" s="15">
        <f t="shared" si="14"/>
        <v>101796.8293576623</v>
      </c>
      <c r="F308">
        <f t="shared" si="12"/>
        <v>2047</v>
      </c>
    </row>
    <row r="309" spans="1:6" x14ac:dyDescent="0.25">
      <c r="A309">
        <v>301</v>
      </c>
      <c r="B309" s="14">
        <f t="shared" si="13"/>
        <v>54058</v>
      </c>
      <c r="C309" s="15">
        <f>E308*'Amortization Table'!B$1/12</f>
        <v>445.36112843977253</v>
      </c>
      <c r="D309" s="16">
        <f>'Amortization Table'!B$4-C309</f>
        <v>1487.3518290568716</v>
      </c>
      <c r="E309" s="15">
        <f t="shared" si="14"/>
        <v>100309.47752860542</v>
      </c>
      <c r="F309">
        <f t="shared" si="12"/>
        <v>2048</v>
      </c>
    </row>
    <row r="310" spans="1:6" x14ac:dyDescent="0.25">
      <c r="A310">
        <v>302</v>
      </c>
      <c r="B310" s="14">
        <f t="shared" si="13"/>
        <v>54089</v>
      </c>
      <c r="C310" s="15">
        <f>E309*'Amortization Table'!B$1/12</f>
        <v>438.85396418764867</v>
      </c>
      <c r="D310" s="16">
        <f>'Amortization Table'!B$4-C310</f>
        <v>1493.8589933089954</v>
      </c>
      <c r="E310" s="15">
        <f t="shared" si="14"/>
        <v>98815.618535296424</v>
      </c>
      <c r="F310">
        <f t="shared" si="12"/>
        <v>2048</v>
      </c>
    </row>
    <row r="311" spans="1:6" x14ac:dyDescent="0.25">
      <c r="A311">
        <v>303</v>
      </c>
      <c r="B311" s="14">
        <f t="shared" si="13"/>
        <v>54118</v>
      </c>
      <c r="C311" s="15">
        <f>E310*'Amortization Table'!B$1/12</f>
        <v>432.31833109192183</v>
      </c>
      <c r="D311" s="16">
        <f>'Amortization Table'!B$4-C311</f>
        <v>1500.3946264047222</v>
      </c>
      <c r="E311" s="15">
        <f t="shared" si="14"/>
        <v>97315.223908891698</v>
      </c>
      <c r="F311">
        <f t="shared" si="12"/>
        <v>2048</v>
      </c>
    </row>
    <row r="312" spans="1:6" x14ac:dyDescent="0.25">
      <c r="A312">
        <v>304</v>
      </c>
      <c r="B312" s="14">
        <f t="shared" si="13"/>
        <v>54149</v>
      </c>
      <c r="C312" s="15">
        <f>E311*'Amortization Table'!B$1/12</f>
        <v>425.7541046014012</v>
      </c>
      <c r="D312" s="16">
        <f>'Amortization Table'!B$4-C312</f>
        <v>1506.9588528952429</v>
      </c>
      <c r="E312" s="15">
        <f t="shared" si="14"/>
        <v>95808.265055996453</v>
      </c>
      <c r="F312">
        <f t="shared" si="12"/>
        <v>2048</v>
      </c>
    </row>
    <row r="313" spans="1:6" x14ac:dyDescent="0.25">
      <c r="A313">
        <v>305</v>
      </c>
      <c r="B313" s="14">
        <f t="shared" si="13"/>
        <v>54179</v>
      </c>
      <c r="C313" s="15">
        <f>E312*'Amortization Table'!B$1/12</f>
        <v>419.16115961998452</v>
      </c>
      <c r="D313" s="16">
        <f>'Amortization Table'!B$4-C313</f>
        <v>1513.5517978766595</v>
      </c>
      <c r="E313" s="15">
        <f t="shared" si="14"/>
        <v>94294.713258119795</v>
      </c>
      <c r="F313">
        <f t="shared" si="12"/>
        <v>2048</v>
      </c>
    </row>
    <row r="314" spans="1:6" x14ac:dyDescent="0.25">
      <c r="A314">
        <v>306</v>
      </c>
      <c r="B314" s="14">
        <f t="shared" si="13"/>
        <v>54210</v>
      </c>
      <c r="C314" s="15">
        <f>E313*'Amortization Table'!B$1/12</f>
        <v>412.53937050427407</v>
      </c>
      <c r="D314" s="16">
        <f>'Amortization Table'!B$4-C314</f>
        <v>1520.17358699237</v>
      </c>
      <c r="E314" s="15">
        <f t="shared" si="14"/>
        <v>92774.539671127422</v>
      </c>
      <c r="F314">
        <f t="shared" si="12"/>
        <v>2048</v>
      </c>
    </row>
    <row r="315" spans="1:6" x14ac:dyDescent="0.25">
      <c r="A315">
        <v>307</v>
      </c>
      <c r="B315" s="14">
        <f t="shared" si="13"/>
        <v>54240</v>
      </c>
      <c r="C315" s="15">
        <f>E314*'Amortization Table'!B$1/12</f>
        <v>405.88861106118247</v>
      </c>
      <c r="D315" s="16">
        <f>'Amortization Table'!B$4-C315</f>
        <v>1526.8243464354616</v>
      </c>
      <c r="E315" s="15">
        <f t="shared" si="14"/>
        <v>91247.715324691962</v>
      </c>
      <c r="F315">
        <f t="shared" si="12"/>
        <v>2048</v>
      </c>
    </row>
    <row r="316" spans="1:6" x14ac:dyDescent="0.25">
      <c r="A316">
        <v>308</v>
      </c>
      <c r="B316" s="14">
        <f t="shared" si="13"/>
        <v>54271</v>
      </c>
      <c r="C316" s="15">
        <f>E315*'Amortization Table'!B$1/12</f>
        <v>399.20875454552737</v>
      </c>
      <c r="D316" s="16">
        <f>'Amortization Table'!B$4-C316</f>
        <v>1533.5042029511167</v>
      </c>
      <c r="E316" s="15">
        <f t="shared" si="14"/>
        <v>89714.211121740853</v>
      </c>
      <c r="F316">
        <f t="shared" si="12"/>
        <v>2048</v>
      </c>
    </row>
    <row r="317" spans="1:6" x14ac:dyDescent="0.25">
      <c r="A317">
        <v>309</v>
      </c>
      <c r="B317" s="14">
        <f t="shared" si="13"/>
        <v>54302</v>
      </c>
      <c r="C317" s="15">
        <f>E316*'Amortization Table'!B$1/12</f>
        <v>392.49967365761626</v>
      </c>
      <c r="D317" s="16">
        <f>'Amortization Table'!B$4-C317</f>
        <v>1540.2132838390278</v>
      </c>
      <c r="E317" s="15">
        <f t="shared" si="14"/>
        <v>88173.997837901828</v>
      </c>
      <c r="F317">
        <f t="shared" si="12"/>
        <v>2048</v>
      </c>
    </row>
    <row r="318" spans="1:6" x14ac:dyDescent="0.25">
      <c r="A318">
        <v>310</v>
      </c>
      <c r="B318" s="14">
        <f t="shared" si="13"/>
        <v>54332</v>
      </c>
      <c r="C318" s="15">
        <f>E317*'Amortization Table'!B$1/12</f>
        <v>385.76124054082044</v>
      </c>
      <c r="D318" s="16">
        <f>'Amortization Table'!B$4-C318</f>
        <v>1546.9517169558237</v>
      </c>
      <c r="E318" s="15">
        <f t="shared" si="14"/>
        <v>86627.046120946005</v>
      </c>
      <c r="F318">
        <f t="shared" si="12"/>
        <v>2048</v>
      </c>
    </row>
    <row r="319" spans="1:6" x14ac:dyDescent="0.25">
      <c r="A319">
        <v>311</v>
      </c>
      <c r="B319" s="14">
        <f t="shared" si="13"/>
        <v>54363</v>
      </c>
      <c r="C319" s="15">
        <f>E318*'Amortization Table'!B$1/12</f>
        <v>378.99332677913873</v>
      </c>
      <c r="D319" s="16">
        <f>'Amortization Table'!B$4-C319</f>
        <v>1553.7196307175054</v>
      </c>
      <c r="E319" s="15">
        <f t="shared" si="14"/>
        <v>85073.326490228501</v>
      </c>
      <c r="F319">
        <f t="shared" si="12"/>
        <v>2048</v>
      </c>
    </row>
    <row r="320" spans="1:6" x14ac:dyDescent="0.25">
      <c r="A320">
        <v>312</v>
      </c>
      <c r="B320" s="14">
        <f t="shared" si="13"/>
        <v>54393</v>
      </c>
      <c r="C320" s="15">
        <f>E319*'Amortization Table'!B$1/12</f>
        <v>372.19580339474965</v>
      </c>
      <c r="D320" s="16">
        <f>'Amortization Table'!B$4-C320</f>
        <v>1560.5171541018944</v>
      </c>
      <c r="E320" s="15">
        <f t="shared" si="14"/>
        <v>83512.809336126607</v>
      </c>
      <c r="F320">
        <f t="shared" si="12"/>
        <v>2048</v>
      </c>
    </row>
    <row r="321" spans="1:6" x14ac:dyDescent="0.25">
      <c r="A321">
        <v>313</v>
      </c>
      <c r="B321" s="14">
        <f t="shared" si="13"/>
        <v>54424</v>
      </c>
      <c r="C321" s="15">
        <f>E320*'Amortization Table'!B$1/12</f>
        <v>365.36854084555392</v>
      </c>
      <c r="D321" s="16">
        <f>'Amortization Table'!B$4-C321</f>
        <v>1567.3444166510901</v>
      </c>
      <c r="E321" s="15">
        <f t="shared" si="14"/>
        <v>81945.464919475518</v>
      </c>
      <c r="F321">
        <f t="shared" si="12"/>
        <v>2049</v>
      </c>
    </row>
    <row r="322" spans="1:6" x14ac:dyDescent="0.25">
      <c r="A322">
        <v>314</v>
      </c>
      <c r="B322" s="14">
        <f t="shared" si="13"/>
        <v>54455</v>
      </c>
      <c r="C322" s="15">
        <f>E321*'Amortization Table'!B$1/12</f>
        <v>358.51140902270544</v>
      </c>
      <c r="D322" s="16">
        <f>'Amortization Table'!B$4-C322</f>
        <v>1574.2015484739386</v>
      </c>
      <c r="E322" s="15">
        <f t="shared" si="14"/>
        <v>80371.26337100158</v>
      </c>
      <c r="F322">
        <f t="shared" si="12"/>
        <v>2049</v>
      </c>
    </row>
    <row r="323" spans="1:6" x14ac:dyDescent="0.25">
      <c r="A323">
        <v>315</v>
      </c>
      <c r="B323" s="14">
        <f t="shared" si="13"/>
        <v>54483</v>
      </c>
      <c r="C323" s="15">
        <f>E322*'Amortization Table'!B$1/12</f>
        <v>351.62427724813188</v>
      </c>
      <c r="D323" s="16">
        <f>'Amortization Table'!B$4-C323</f>
        <v>1581.0886802485122</v>
      </c>
      <c r="E323" s="15">
        <f t="shared" si="14"/>
        <v>78790.174690753061</v>
      </c>
      <c r="F323">
        <f t="shared" si="12"/>
        <v>2049</v>
      </c>
    </row>
    <row r="324" spans="1:6" x14ac:dyDescent="0.25">
      <c r="A324">
        <v>316</v>
      </c>
      <c r="B324" s="14">
        <f t="shared" si="13"/>
        <v>54514</v>
      </c>
      <c r="C324" s="15">
        <f>E323*'Amortization Table'!B$1/12</f>
        <v>344.70701427204466</v>
      </c>
      <c r="D324" s="16">
        <f>'Amortization Table'!B$4-C324</f>
        <v>1588.0059432245994</v>
      </c>
      <c r="E324" s="15">
        <f t="shared" si="14"/>
        <v>77202.168747528456</v>
      </c>
      <c r="F324">
        <f t="shared" si="12"/>
        <v>2049</v>
      </c>
    </row>
    <row r="325" spans="1:6" x14ac:dyDescent="0.25">
      <c r="A325">
        <v>317</v>
      </c>
      <c r="B325" s="14">
        <f t="shared" si="13"/>
        <v>54544</v>
      </c>
      <c r="C325" s="15">
        <f>E324*'Amortization Table'!B$1/12</f>
        <v>337.75948827043698</v>
      </c>
      <c r="D325" s="16">
        <f>'Amortization Table'!B$4-C325</f>
        <v>1594.9534692262071</v>
      </c>
      <c r="E325" s="15">
        <f t="shared" si="14"/>
        <v>75607.215278302247</v>
      </c>
      <c r="F325">
        <f t="shared" si="12"/>
        <v>2049</v>
      </c>
    </row>
    <row r="326" spans="1:6" x14ac:dyDescent="0.25">
      <c r="A326">
        <v>318</v>
      </c>
      <c r="B326" s="14">
        <f t="shared" si="13"/>
        <v>54575</v>
      </c>
      <c r="C326" s="15">
        <f>E325*'Amortization Table'!B$1/12</f>
        <v>330.78156684257232</v>
      </c>
      <c r="D326" s="16">
        <f>'Amortization Table'!B$4-C326</f>
        <v>1601.9313906540717</v>
      </c>
      <c r="E326" s="15">
        <f t="shared" si="14"/>
        <v>74005.283887648169</v>
      </c>
      <c r="F326">
        <f t="shared" si="12"/>
        <v>2049</v>
      </c>
    </row>
    <row r="327" spans="1:6" x14ac:dyDescent="0.25">
      <c r="A327">
        <v>319</v>
      </c>
      <c r="B327" s="14">
        <f t="shared" si="13"/>
        <v>54605</v>
      </c>
      <c r="C327" s="15">
        <f>E326*'Amortization Table'!B$1/12</f>
        <v>323.7731170084607</v>
      </c>
      <c r="D327" s="16">
        <f>'Amortization Table'!B$4-C327</f>
        <v>1608.9398404881833</v>
      </c>
      <c r="E327" s="15">
        <f t="shared" si="14"/>
        <v>72396.34404715999</v>
      </c>
      <c r="F327">
        <f t="shared" si="12"/>
        <v>2049</v>
      </c>
    </row>
    <row r="328" spans="1:6" x14ac:dyDescent="0.25">
      <c r="A328">
        <v>320</v>
      </c>
      <c r="B328" s="14">
        <f t="shared" si="13"/>
        <v>54636</v>
      </c>
      <c r="C328" s="15">
        <f>E327*'Amortization Table'!B$1/12</f>
        <v>316.73400520632498</v>
      </c>
      <c r="D328" s="16">
        <f>'Amortization Table'!B$4-C328</f>
        <v>1615.9789522903191</v>
      </c>
      <c r="E328" s="15">
        <f t="shared" si="14"/>
        <v>70780.365094869674</v>
      </c>
      <c r="F328">
        <f t="shared" si="12"/>
        <v>2049</v>
      </c>
    </row>
    <row r="329" spans="1:6" x14ac:dyDescent="0.25">
      <c r="A329">
        <v>321</v>
      </c>
      <c r="B329" s="14">
        <f t="shared" si="13"/>
        <v>54667</v>
      </c>
      <c r="C329" s="15">
        <f>E328*'Amortization Table'!B$1/12</f>
        <v>309.66409729005483</v>
      </c>
      <c r="D329" s="16">
        <f>'Amortization Table'!B$4-C329</f>
        <v>1623.0488602065893</v>
      </c>
      <c r="E329" s="15">
        <f t="shared" si="14"/>
        <v>69157.316234663085</v>
      </c>
      <c r="F329">
        <f t="shared" si="12"/>
        <v>2049</v>
      </c>
    </row>
    <row r="330" spans="1:6" x14ac:dyDescent="0.25">
      <c r="A330">
        <v>322</v>
      </c>
      <c r="B330" s="14">
        <f t="shared" si="13"/>
        <v>54697</v>
      </c>
      <c r="C330" s="15">
        <f>E329*'Amortization Table'!B$1/12</f>
        <v>302.563258526651</v>
      </c>
      <c r="D330" s="16">
        <f>'Amortization Table'!B$4-C330</f>
        <v>1630.1496989699931</v>
      </c>
      <c r="E330" s="15">
        <f t="shared" si="14"/>
        <v>67527.16653569309</v>
      </c>
      <c r="F330">
        <f t="shared" ref="F330:F368" si="15">YEAR(B330)</f>
        <v>2049</v>
      </c>
    </row>
    <row r="331" spans="1:6" x14ac:dyDescent="0.25">
      <c r="A331">
        <v>323</v>
      </c>
      <c r="B331" s="14">
        <f t="shared" ref="B331:B368" si="16">EOMONTH(B330,0)+1</f>
        <v>54728</v>
      </c>
      <c r="C331" s="15">
        <f>E330*'Amortization Table'!B$1/12</f>
        <v>295.43135359365726</v>
      </c>
      <c r="D331" s="16">
        <f>'Amortization Table'!B$4-C331</f>
        <v>1637.2816039029867</v>
      </c>
      <c r="E331" s="15">
        <f t="shared" ref="E331:E368" si="17">E330-D331</f>
        <v>65889.884931790104</v>
      </c>
      <c r="F331">
        <f t="shared" si="15"/>
        <v>2049</v>
      </c>
    </row>
    <row r="332" spans="1:6" x14ac:dyDescent="0.25">
      <c r="A332">
        <v>324</v>
      </c>
      <c r="B332" s="14">
        <f t="shared" si="16"/>
        <v>54758</v>
      </c>
      <c r="C332" s="15">
        <f>E331*'Amortization Table'!B$1/12</f>
        <v>288.2682465765817</v>
      </c>
      <c r="D332" s="16">
        <f>'Amortization Table'!B$4-C332</f>
        <v>1644.4447109200623</v>
      </c>
      <c r="E332" s="15">
        <f t="shared" si="17"/>
        <v>64245.440220870041</v>
      </c>
      <c r="F332">
        <f t="shared" si="15"/>
        <v>2049</v>
      </c>
    </row>
    <row r="333" spans="1:6" x14ac:dyDescent="0.25">
      <c r="A333">
        <v>325</v>
      </c>
      <c r="B333" s="14">
        <f t="shared" si="16"/>
        <v>54789</v>
      </c>
      <c r="C333" s="15">
        <f>E332*'Amortization Table'!B$1/12</f>
        <v>281.07380096630641</v>
      </c>
      <c r="D333" s="16">
        <f>'Amortization Table'!B$4-C333</f>
        <v>1651.6391565303377</v>
      </c>
      <c r="E333" s="15">
        <f t="shared" si="17"/>
        <v>62593.801064339706</v>
      </c>
      <c r="F333">
        <f t="shared" si="15"/>
        <v>2050</v>
      </c>
    </row>
    <row r="334" spans="1:6" x14ac:dyDescent="0.25">
      <c r="A334">
        <v>326</v>
      </c>
      <c r="B334" s="14">
        <f t="shared" si="16"/>
        <v>54820</v>
      </c>
      <c r="C334" s="15">
        <f>E333*'Amortization Table'!B$1/12</f>
        <v>273.84787965648621</v>
      </c>
      <c r="D334" s="16">
        <f>'Amortization Table'!B$4-C334</f>
        <v>1658.8650778401579</v>
      </c>
      <c r="E334" s="15">
        <f t="shared" si="17"/>
        <v>60934.935986499549</v>
      </c>
      <c r="F334">
        <f t="shared" si="15"/>
        <v>2050</v>
      </c>
    </row>
    <row r="335" spans="1:6" x14ac:dyDescent="0.25">
      <c r="A335">
        <v>327</v>
      </c>
      <c r="B335" s="14">
        <f t="shared" si="16"/>
        <v>54848</v>
      </c>
      <c r="C335" s="15">
        <f>E334*'Amortization Table'!B$1/12</f>
        <v>266.59034494093549</v>
      </c>
      <c r="D335" s="16">
        <f>'Amortization Table'!B$4-C335</f>
        <v>1666.1226125557087</v>
      </c>
      <c r="E335" s="15">
        <f t="shared" si="17"/>
        <v>59268.813373943842</v>
      </c>
      <c r="F335">
        <f t="shared" si="15"/>
        <v>2050</v>
      </c>
    </row>
    <row r="336" spans="1:6" x14ac:dyDescent="0.25">
      <c r="A336">
        <v>328</v>
      </c>
      <c r="B336" s="14">
        <f t="shared" si="16"/>
        <v>54879</v>
      </c>
      <c r="C336" s="15">
        <f>E335*'Amortization Table'!B$1/12</f>
        <v>259.30105851100433</v>
      </c>
      <c r="D336" s="16">
        <f>'Amortization Table'!B$4-C336</f>
        <v>1673.4118989856397</v>
      </c>
      <c r="E336" s="15">
        <f t="shared" si="17"/>
        <v>57595.401474958198</v>
      </c>
      <c r="F336">
        <f t="shared" si="15"/>
        <v>2050</v>
      </c>
    </row>
    <row r="337" spans="1:6" x14ac:dyDescent="0.25">
      <c r="A337">
        <v>329</v>
      </c>
      <c r="B337" s="14">
        <f t="shared" si="16"/>
        <v>54909</v>
      </c>
      <c r="C337" s="15">
        <f>E336*'Amortization Table'!B$1/12</f>
        <v>251.9798814529421</v>
      </c>
      <c r="D337" s="16">
        <f>'Amortization Table'!B$4-C337</f>
        <v>1680.7330760437021</v>
      </c>
      <c r="E337" s="15">
        <f t="shared" si="17"/>
        <v>55914.668398914495</v>
      </c>
      <c r="F337">
        <f t="shared" si="15"/>
        <v>2050</v>
      </c>
    </row>
    <row r="338" spans="1:6" x14ac:dyDescent="0.25">
      <c r="A338">
        <v>330</v>
      </c>
      <c r="B338" s="14">
        <f t="shared" si="16"/>
        <v>54940</v>
      </c>
      <c r="C338" s="15">
        <f>E337*'Amortization Table'!B$1/12</f>
        <v>244.62667424525091</v>
      </c>
      <c r="D338" s="16">
        <f>'Amortization Table'!B$4-C338</f>
        <v>1688.0862832513931</v>
      </c>
      <c r="E338" s="15">
        <f t="shared" si="17"/>
        <v>54226.582115663099</v>
      </c>
      <c r="F338">
        <f t="shared" si="15"/>
        <v>2050</v>
      </c>
    </row>
    <row r="339" spans="1:6" x14ac:dyDescent="0.25">
      <c r="A339">
        <v>331</v>
      </c>
      <c r="B339" s="14">
        <f t="shared" si="16"/>
        <v>54970</v>
      </c>
      <c r="C339" s="15">
        <f>E338*'Amortization Table'!B$1/12</f>
        <v>237.24129675602603</v>
      </c>
      <c r="D339" s="16">
        <f>'Amortization Table'!B$4-C339</f>
        <v>1695.4716607406181</v>
      </c>
      <c r="E339" s="15">
        <f t="shared" si="17"/>
        <v>52531.110454922484</v>
      </c>
      <c r="F339">
        <f t="shared" si="15"/>
        <v>2050</v>
      </c>
    </row>
    <row r="340" spans="1:6" x14ac:dyDescent="0.25">
      <c r="A340">
        <v>332</v>
      </c>
      <c r="B340" s="14">
        <f t="shared" si="16"/>
        <v>55001</v>
      </c>
      <c r="C340" s="15">
        <f>E339*'Amortization Table'!B$1/12</f>
        <v>229.82360824028584</v>
      </c>
      <c r="D340" s="16">
        <f>'Amortization Table'!B$4-C340</f>
        <v>1702.8893492563582</v>
      </c>
      <c r="E340" s="15">
        <f t="shared" si="17"/>
        <v>50828.221105666125</v>
      </c>
      <c r="F340">
        <f t="shared" si="15"/>
        <v>2050</v>
      </c>
    </row>
    <row r="341" spans="1:6" x14ac:dyDescent="0.25">
      <c r="A341">
        <v>333</v>
      </c>
      <c r="B341" s="14">
        <f t="shared" si="16"/>
        <v>55032</v>
      </c>
      <c r="C341" s="15">
        <f>E340*'Amortization Table'!B$1/12</f>
        <v>222.3734673372893</v>
      </c>
      <c r="D341" s="16">
        <f>'Amortization Table'!B$4-C341</f>
        <v>1710.3394901593547</v>
      </c>
      <c r="E341" s="15">
        <f t="shared" si="17"/>
        <v>49117.881615506769</v>
      </c>
      <c r="F341">
        <f t="shared" si="15"/>
        <v>2050</v>
      </c>
    </row>
    <row r="342" spans="1:6" x14ac:dyDescent="0.25">
      <c r="A342">
        <v>334</v>
      </c>
      <c r="B342" s="14">
        <f t="shared" si="16"/>
        <v>55062</v>
      </c>
      <c r="C342" s="15">
        <f>E341*'Amortization Table'!B$1/12</f>
        <v>214.89073206784212</v>
      </c>
      <c r="D342" s="16">
        <f>'Amortization Table'!B$4-C342</f>
        <v>1717.8222254288021</v>
      </c>
      <c r="E342" s="15">
        <f t="shared" si="17"/>
        <v>47400.059390077964</v>
      </c>
      <c r="F342">
        <f t="shared" si="15"/>
        <v>2050</v>
      </c>
    </row>
    <row r="343" spans="1:6" x14ac:dyDescent="0.25">
      <c r="A343">
        <v>335</v>
      </c>
      <c r="B343" s="14">
        <f t="shared" si="16"/>
        <v>55093</v>
      </c>
      <c r="C343" s="15">
        <f>E342*'Amortization Table'!B$1/12</f>
        <v>207.37525983159108</v>
      </c>
      <c r="D343" s="16">
        <f>'Amortization Table'!B$4-C343</f>
        <v>1725.3376976650529</v>
      </c>
      <c r="E343" s="15">
        <f t="shared" si="17"/>
        <v>45674.72169241291</v>
      </c>
      <c r="F343">
        <f t="shared" si="15"/>
        <v>2050</v>
      </c>
    </row>
    <row r="344" spans="1:6" x14ac:dyDescent="0.25">
      <c r="A344">
        <v>336</v>
      </c>
      <c r="B344" s="14">
        <f t="shared" si="16"/>
        <v>55123</v>
      </c>
      <c r="C344" s="15">
        <f>E343*'Amortization Table'!B$1/12</f>
        <v>199.82690740430647</v>
      </c>
      <c r="D344" s="16">
        <f>'Amortization Table'!B$4-C344</f>
        <v>1732.8860500923377</v>
      </c>
      <c r="E344" s="15">
        <f t="shared" si="17"/>
        <v>43941.83564232057</v>
      </c>
      <c r="F344">
        <f t="shared" si="15"/>
        <v>2050</v>
      </c>
    </row>
    <row r="345" spans="1:6" x14ac:dyDescent="0.25">
      <c r="A345">
        <v>337</v>
      </c>
      <c r="B345" s="14">
        <f t="shared" si="16"/>
        <v>55154</v>
      </c>
      <c r="C345" s="15">
        <f>E344*'Amortization Table'!B$1/12</f>
        <v>192.24553093515249</v>
      </c>
      <c r="D345" s="16">
        <f>'Amortization Table'!B$4-C345</f>
        <v>1740.4674265614917</v>
      </c>
      <c r="E345" s="15">
        <f t="shared" si="17"/>
        <v>42201.368215759081</v>
      </c>
      <c r="F345">
        <f t="shared" si="15"/>
        <v>2051</v>
      </c>
    </row>
    <row r="346" spans="1:6" x14ac:dyDescent="0.25">
      <c r="A346">
        <v>338</v>
      </c>
      <c r="B346" s="14">
        <f t="shared" si="16"/>
        <v>55185</v>
      </c>
      <c r="C346" s="15">
        <f>E345*'Amortization Table'!B$1/12</f>
        <v>184.63098594394594</v>
      </c>
      <c r="D346" s="16">
        <f>'Amortization Table'!B$4-C346</f>
        <v>1748.0819715526982</v>
      </c>
      <c r="E346" s="15">
        <f t="shared" si="17"/>
        <v>40453.286244206385</v>
      </c>
      <c r="F346">
        <f t="shared" si="15"/>
        <v>2051</v>
      </c>
    </row>
    <row r="347" spans="1:6" x14ac:dyDescent="0.25">
      <c r="A347">
        <v>339</v>
      </c>
      <c r="B347" s="14">
        <f t="shared" si="16"/>
        <v>55213</v>
      </c>
      <c r="C347" s="15">
        <f>E346*'Amortization Table'!B$1/12</f>
        <v>176.98312731840292</v>
      </c>
      <c r="D347" s="16">
        <f>'Amortization Table'!B$4-C347</f>
        <v>1755.7298301782412</v>
      </c>
      <c r="E347" s="15">
        <f t="shared" si="17"/>
        <v>38697.556414028142</v>
      </c>
      <c r="F347">
        <f t="shared" si="15"/>
        <v>2051</v>
      </c>
    </row>
    <row r="348" spans="1:6" x14ac:dyDescent="0.25">
      <c r="A348">
        <v>340</v>
      </c>
      <c r="B348" s="14">
        <f t="shared" si="16"/>
        <v>55244</v>
      </c>
      <c r="C348" s="15">
        <f>E347*'Amortization Table'!B$1/12</f>
        <v>169.30180931137312</v>
      </c>
      <c r="D348" s="16">
        <f>'Amortization Table'!B$4-C348</f>
        <v>1763.411148185271</v>
      </c>
      <c r="E348" s="15">
        <f t="shared" si="17"/>
        <v>36934.145265842868</v>
      </c>
      <c r="F348">
        <f t="shared" si="15"/>
        <v>2051</v>
      </c>
    </row>
    <row r="349" spans="1:6" x14ac:dyDescent="0.25">
      <c r="A349">
        <v>341</v>
      </c>
      <c r="B349" s="14">
        <f t="shared" si="16"/>
        <v>55274</v>
      </c>
      <c r="C349" s="15">
        <f>E348*'Amortization Table'!B$1/12</f>
        <v>161.58688553806255</v>
      </c>
      <c r="D349" s="16">
        <f>'Amortization Table'!B$4-C349</f>
        <v>1771.1260719585816</v>
      </c>
      <c r="E349" s="15">
        <f t="shared" si="17"/>
        <v>35163.019193884284</v>
      </c>
      <c r="F349">
        <f t="shared" si="15"/>
        <v>2051</v>
      </c>
    </row>
    <row r="350" spans="1:6" x14ac:dyDescent="0.25">
      <c r="A350">
        <v>342</v>
      </c>
      <c r="B350" s="14">
        <f t="shared" si="16"/>
        <v>55305</v>
      </c>
      <c r="C350" s="15">
        <f>E349*'Amortization Table'!B$1/12</f>
        <v>153.83820897324372</v>
      </c>
      <c r="D350" s="16">
        <f>'Amortization Table'!B$4-C350</f>
        <v>1778.8747485234003</v>
      </c>
      <c r="E350" s="15">
        <f t="shared" si="17"/>
        <v>33384.144445360886</v>
      </c>
      <c r="F350">
        <f t="shared" si="15"/>
        <v>2051</v>
      </c>
    </row>
    <row r="351" spans="1:6" x14ac:dyDescent="0.25">
      <c r="A351">
        <v>343</v>
      </c>
      <c r="B351" s="14">
        <f t="shared" si="16"/>
        <v>55335</v>
      </c>
      <c r="C351" s="15">
        <f>E350*'Amortization Table'!B$1/12</f>
        <v>146.05563194845385</v>
      </c>
      <c r="D351" s="16">
        <f>'Amortization Table'!B$4-C351</f>
        <v>1786.6573255481903</v>
      </c>
      <c r="E351" s="15">
        <f t="shared" si="17"/>
        <v>31597.487119812697</v>
      </c>
      <c r="F351">
        <f t="shared" si="15"/>
        <v>2051</v>
      </c>
    </row>
    <row r="352" spans="1:6" x14ac:dyDescent="0.25">
      <c r="A352">
        <v>344</v>
      </c>
      <c r="B352" s="14">
        <f t="shared" si="16"/>
        <v>55366</v>
      </c>
      <c r="C352" s="15">
        <f>E351*'Amortization Table'!B$1/12</f>
        <v>138.23900614918054</v>
      </c>
      <c r="D352" s="16">
        <f>'Amortization Table'!B$4-C352</f>
        <v>1794.4739513474635</v>
      </c>
      <c r="E352" s="15">
        <f t="shared" si="17"/>
        <v>29803.013168465233</v>
      </c>
      <c r="F352">
        <f t="shared" si="15"/>
        <v>2051</v>
      </c>
    </row>
    <row r="353" spans="1:6" x14ac:dyDescent="0.25">
      <c r="A353">
        <v>345</v>
      </c>
      <c r="B353" s="14">
        <f t="shared" si="16"/>
        <v>55397</v>
      </c>
      <c r="C353" s="15">
        <f>E352*'Amortization Table'!B$1/12</f>
        <v>130.38818261203539</v>
      </c>
      <c r="D353" s="16">
        <f>'Amortization Table'!B$4-C353</f>
        <v>1802.3247748846088</v>
      </c>
      <c r="E353" s="15">
        <f t="shared" si="17"/>
        <v>28000.688393580625</v>
      </c>
      <c r="F353">
        <f t="shared" si="15"/>
        <v>2051</v>
      </c>
    </row>
    <row r="354" spans="1:6" x14ac:dyDescent="0.25">
      <c r="A354">
        <v>346</v>
      </c>
      <c r="B354" s="14">
        <f t="shared" si="16"/>
        <v>55427</v>
      </c>
      <c r="C354" s="15">
        <f>E353*'Amortization Table'!B$1/12</f>
        <v>122.50301172191523</v>
      </c>
      <c r="D354" s="16">
        <f>'Amortization Table'!B$4-C354</f>
        <v>1810.2099457747288</v>
      </c>
      <c r="E354" s="15">
        <f t="shared" si="17"/>
        <v>26190.478447805897</v>
      </c>
      <c r="F354">
        <f t="shared" si="15"/>
        <v>2051</v>
      </c>
    </row>
    <row r="355" spans="1:6" x14ac:dyDescent="0.25">
      <c r="A355">
        <v>347</v>
      </c>
      <c r="B355" s="14">
        <f t="shared" si="16"/>
        <v>55458</v>
      </c>
      <c r="C355" s="15">
        <f>E354*'Amortization Table'!B$1/12</f>
        <v>114.58334320915078</v>
      </c>
      <c r="D355" s="16">
        <f>'Amortization Table'!B$4-C355</f>
        <v>1818.1296142874933</v>
      </c>
      <c r="E355" s="15">
        <f t="shared" si="17"/>
        <v>24372.348833518405</v>
      </c>
      <c r="F355">
        <f t="shared" si="15"/>
        <v>2051</v>
      </c>
    </row>
    <row r="356" spans="1:6" x14ac:dyDescent="0.25">
      <c r="A356">
        <v>348</v>
      </c>
      <c r="B356" s="14">
        <f t="shared" si="16"/>
        <v>55488</v>
      </c>
      <c r="C356" s="15">
        <f>E355*'Amortization Table'!B$1/12</f>
        <v>106.62902614664301</v>
      </c>
      <c r="D356" s="16">
        <f>'Amortization Table'!B$4-C356</f>
        <v>1826.083931350001</v>
      </c>
      <c r="E356" s="15">
        <f t="shared" si="17"/>
        <v>22546.264902168405</v>
      </c>
      <c r="F356">
        <f t="shared" si="15"/>
        <v>2051</v>
      </c>
    </row>
    <row r="357" spans="1:6" x14ac:dyDescent="0.25">
      <c r="A357">
        <v>349</v>
      </c>
      <c r="B357" s="14">
        <f t="shared" si="16"/>
        <v>55519</v>
      </c>
      <c r="C357" s="15">
        <f>E356*'Amortization Table'!B$1/12</f>
        <v>98.639908946986779</v>
      </c>
      <c r="D357" s="16">
        <f>'Amortization Table'!B$4-C357</f>
        <v>1834.0730485496574</v>
      </c>
      <c r="E357" s="15">
        <f t="shared" si="17"/>
        <v>20712.191853618748</v>
      </c>
      <c r="F357">
        <f t="shared" si="15"/>
        <v>2052</v>
      </c>
    </row>
    <row r="358" spans="1:6" x14ac:dyDescent="0.25">
      <c r="A358">
        <v>350</v>
      </c>
      <c r="B358" s="14">
        <f t="shared" si="16"/>
        <v>55550</v>
      </c>
      <c r="C358" s="15">
        <f>E357*'Amortization Table'!B$1/12</f>
        <v>90.615839359582026</v>
      </c>
      <c r="D358" s="16">
        <f>'Amortization Table'!B$4-C358</f>
        <v>1842.0971181370621</v>
      </c>
      <c r="E358" s="15">
        <f t="shared" si="17"/>
        <v>18870.094735481685</v>
      </c>
      <c r="F358">
        <f t="shared" si="15"/>
        <v>2052</v>
      </c>
    </row>
    <row r="359" spans="1:6" x14ac:dyDescent="0.25">
      <c r="A359">
        <v>351</v>
      </c>
      <c r="B359" s="14">
        <f t="shared" si="16"/>
        <v>55579</v>
      </c>
      <c r="C359" s="15">
        <f>E358*'Amortization Table'!B$1/12</f>
        <v>82.556664467732375</v>
      </c>
      <c r="D359" s="16">
        <f>'Amortization Table'!B$4-C359</f>
        <v>1850.1562930289117</v>
      </c>
      <c r="E359" s="15">
        <f t="shared" si="17"/>
        <v>17019.938442452774</v>
      </c>
      <c r="F359">
        <f t="shared" si="15"/>
        <v>2052</v>
      </c>
    </row>
    <row r="360" spans="1:6" x14ac:dyDescent="0.25">
      <c r="A360">
        <v>352</v>
      </c>
      <c r="B360" s="14">
        <f t="shared" si="16"/>
        <v>55610</v>
      </c>
      <c r="C360" s="15">
        <f>E359*'Amortization Table'!B$1/12</f>
        <v>74.462230685730887</v>
      </c>
      <c r="D360" s="16">
        <f>'Amortization Table'!B$4-C360</f>
        <v>1858.2507268109132</v>
      </c>
      <c r="E360" s="15">
        <f t="shared" si="17"/>
        <v>15161.687715641861</v>
      </c>
      <c r="F360">
        <f t="shared" si="15"/>
        <v>2052</v>
      </c>
    </row>
    <row r="361" spans="1:6" x14ac:dyDescent="0.25">
      <c r="A361">
        <v>353</v>
      </c>
      <c r="B361" s="14">
        <f t="shared" si="16"/>
        <v>55640</v>
      </c>
      <c r="C361" s="15">
        <f>E360*'Amortization Table'!B$1/12</f>
        <v>66.332383755933137</v>
      </c>
      <c r="D361" s="16">
        <f>'Amortization Table'!B$4-C361</f>
        <v>1866.380573740711</v>
      </c>
      <c r="E361" s="15">
        <f t="shared" si="17"/>
        <v>13295.30714190115</v>
      </c>
      <c r="F361">
        <f t="shared" si="15"/>
        <v>2052</v>
      </c>
    </row>
    <row r="362" spans="1:6" x14ac:dyDescent="0.25">
      <c r="A362">
        <v>354</v>
      </c>
      <c r="B362" s="14">
        <f t="shared" si="16"/>
        <v>55671</v>
      </c>
      <c r="C362" s="15">
        <f>E361*'Amortization Table'!B$1/12</f>
        <v>58.166968745817535</v>
      </c>
      <c r="D362" s="16">
        <f>'Amortization Table'!B$4-C362</f>
        <v>1874.5459887508266</v>
      </c>
      <c r="E362" s="15">
        <f t="shared" si="17"/>
        <v>11420.761153150324</v>
      </c>
      <c r="F362">
        <f t="shared" si="15"/>
        <v>2052</v>
      </c>
    </row>
    <row r="363" spans="1:6" x14ac:dyDescent="0.25">
      <c r="A363">
        <v>355</v>
      </c>
      <c r="B363" s="14">
        <f t="shared" si="16"/>
        <v>55701</v>
      </c>
      <c r="C363" s="15">
        <f>E362*'Amortization Table'!B$1/12</f>
        <v>49.965830045032668</v>
      </c>
      <c r="D363" s="16">
        <f>'Amortization Table'!B$4-C363</f>
        <v>1882.7471274516115</v>
      </c>
      <c r="E363" s="15">
        <f t="shared" si="17"/>
        <v>9538.0140256987124</v>
      </c>
      <c r="F363">
        <f t="shared" si="15"/>
        <v>2052</v>
      </c>
    </row>
    <row r="364" spans="1:6" x14ac:dyDescent="0.25">
      <c r="A364">
        <v>356</v>
      </c>
      <c r="B364" s="14">
        <f t="shared" si="16"/>
        <v>55732</v>
      </c>
      <c r="C364" s="15">
        <f>E363*'Amortization Table'!B$1/12</f>
        <v>41.728811362431863</v>
      </c>
      <c r="D364" s="16">
        <f>'Amortization Table'!B$4-C364</f>
        <v>1890.9841461342123</v>
      </c>
      <c r="E364" s="15">
        <f t="shared" si="17"/>
        <v>7647.0298795645003</v>
      </c>
      <c r="F364">
        <f t="shared" si="15"/>
        <v>2052</v>
      </c>
    </row>
    <row r="365" spans="1:6" x14ac:dyDescent="0.25">
      <c r="A365">
        <v>357</v>
      </c>
      <c r="B365" s="14">
        <f t="shared" si="16"/>
        <v>55763</v>
      </c>
      <c r="C365" s="15">
        <f>E364*'Amortization Table'!B$1/12</f>
        <v>33.45575572309469</v>
      </c>
      <c r="D365" s="16">
        <f>'Amortization Table'!B$4-C365</f>
        <v>1899.2572017735495</v>
      </c>
      <c r="E365" s="15">
        <f t="shared" si="17"/>
        <v>5747.7726777909511</v>
      </c>
      <c r="F365">
        <f t="shared" si="15"/>
        <v>2052</v>
      </c>
    </row>
    <row r="366" spans="1:6" x14ac:dyDescent="0.25">
      <c r="A366">
        <v>358</v>
      </c>
      <c r="B366" s="14">
        <f t="shared" si="16"/>
        <v>55793</v>
      </c>
      <c r="C366" s="15">
        <f>E365*'Amortization Table'!B$1/12</f>
        <v>25.146505465335409</v>
      </c>
      <c r="D366" s="16">
        <f>'Amortization Table'!B$4-C366</f>
        <v>1907.5664520313087</v>
      </c>
      <c r="E366" s="15">
        <f t="shared" si="17"/>
        <v>3840.2062257596426</v>
      </c>
      <c r="F366">
        <f t="shared" si="15"/>
        <v>2052</v>
      </c>
    </row>
    <row r="367" spans="1:6" x14ac:dyDescent="0.25">
      <c r="A367">
        <v>359</v>
      </c>
      <c r="B367" s="14">
        <f t="shared" si="16"/>
        <v>55824</v>
      </c>
      <c r="C367" s="15">
        <f>E366*'Amortization Table'!B$1/12</f>
        <v>16.800902237698434</v>
      </c>
      <c r="D367" s="16">
        <f>'Amortization Table'!B$4-C367</f>
        <v>1915.9120552589457</v>
      </c>
      <c r="E367" s="15">
        <f t="shared" si="17"/>
        <v>1924.294170500697</v>
      </c>
      <c r="F367">
        <f t="shared" si="15"/>
        <v>2052</v>
      </c>
    </row>
    <row r="368" spans="1:6" x14ac:dyDescent="0.25">
      <c r="A368">
        <v>360</v>
      </c>
      <c r="B368" s="14">
        <f t="shared" si="16"/>
        <v>55854</v>
      </c>
      <c r="C368" s="15">
        <f>E367*'Amortization Table'!B$1/12</f>
        <v>8.4187869959405486</v>
      </c>
      <c r="D368" s="16">
        <f>'Amortization Table'!B$4-C368</f>
        <v>1924.2941705007036</v>
      </c>
      <c r="E368" s="15">
        <f t="shared" si="17"/>
        <v>-6.5938365878537297E-12</v>
      </c>
      <c r="F368">
        <f t="shared" si="15"/>
        <v>2052</v>
      </c>
    </row>
    <row r="373" spans="1:2" ht="15" customHeight="1" x14ac:dyDescent="0.25">
      <c r="A373" s="5" t="s">
        <v>9</v>
      </c>
    </row>
    <row r="374" spans="1:2" ht="15" customHeight="1" x14ac:dyDescent="0.25">
      <c r="A374" t="s">
        <v>67</v>
      </c>
      <c r="B374" t="s">
        <v>68</v>
      </c>
    </row>
    <row r="375" spans="1:2" ht="15" customHeight="1" x14ac:dyDescent="0.25">
      <c r="A375" t="s">
        <v>69</v>
      </c>
      <c r="B375" t="s">
        <v>70</v>
      </c>
    </row>
    <row r="376" spans="1:2" ht="15" customHeight="1" x14ac:dyDescent="0.25">
      <c r="A376" t="s">
        <v>71</v>
      </c>
      <c r="B376" t="s">
        <v>72</v>
      </c>
    </row>
  </sheetData>
  <conditionalFormatting sqref="C9:F19">
    <cfRule type="expression" dxfId="0" priority="1">
      <formula>_xlfn.ISFORMULA(C9)=FALSE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B3A8-86CA-4F7B-AD7D-79608791E048}">
  <dimension ref="A1:B9"/>
  <sheetViews>
    <sheetView zoomScaleNormal="100" workbookViewId="0">
      <selection activeCell="A3" sqref="A3"/>
    </sheetView>
  </sheetViews>
  <sheetFormatPr defaultRowHeight="14.25" x14ac:dyDescent="0.2"/>
  <cols>
    <col min="1" max="16384" width="9.140625" style="17"/>
  </cols>
  <sheetData>
    <row r="1" spans="1:2" x14ac:dyDescent="0.2">
      <c r="A1" s="17">
        <v>100</v>
      </c>
    </row>
    <row r="2" spans="1:2" x14ac:dyDescent="0.2">
      <c r="A2" s="17">
        <v>200</v>
      </c>
    </row>
    <row r="3" spans="1:2" ht="15" x14ac:dyDescent="0.25">
      <c r="A3" s="18"/>
    </row>
    <row r="8" spans="1:2" ht="15" x14ac:dyDescent="0.25">
      <c r="A8" s="19" t="s">
        <v>9</v>
      </c>
    </row>
    <row r="9" spans="1:2" x14ac:dyDescent="0.2">
      <c r="A9" s="17" t="s">
        <v>73</v>
      </c>
      <c r="B9" s="17" t="s">
        <v>74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F371-F972-4E71-9775-637632808776}">
  <dimension ref="A1:B12"/>
  <sheetViews>
    <sheetView zoomScaleNormal="100" workbookViewId="0">
      <selection activeCell="C5" sqref="C5"/>
    </sheetView>
  </sheetViews>
  <sheetFormatPr defaultRowHeight="15" x14ac:dyDescent="0.25"/>
  <cols>
    <col min="1" max="1" width="14.5703125" bestFit="1" customWidth="1"/>
    <col min="2" max="2" width="10.7109375" bestFit="1" customWidth="1"/>
  </cols>
  <sheetData>
    <row r="1" spans="1:2" x14ac:dyDescent="0.25">
      <c r="A1" t="s">
        <v>56</v>
      </c>
      <c r="B1" s="9">
        <v>5.2499999999999998E-2</v>
      </c>
    </row>
    <row r="2" spans="1:2" x14ac:dyDescent="0.25">
      <c r="A2" t="s">
        <v>57</v>
      </c>
      <c r="B2">
        <v>48</v>
      </c>
    </row>
    <row r="3" spans="1:2" x14ac:dyDescent="0.25">
      <c r="A3" t="s">
        <v>64</v>
      </c>
      <c r="B3" s="20">
        <v>20000</v>
      </c>
    </row>
    <row r="4" spans="1:2" x14ac:dyDescent="0.25">
      <c r="A4" t="s">
        <v>59</v>
      </c>
      <c r="B4" s="11">
        <f>-PMT(B1/12,B2,B3)</f>
        <v>462.85425502039152</v>
      </c>
    </row>
    <row r="5" spans="1:2" x14ac:dyDescent="0.25">
      <c r="A5" t="s">
        <v>60</v>
      </c>
      <c r="B5" s="21">
        <f>-CUMIPMT(B1/12,B2,B3,1,B2,0)</f>
        <v>2217.004240978793</v>
      </c>
    </row>
    <row r="6" spans="1:2" x14ac:dyDescent="0.25">
      <c r="A6" t="s">
        <v>61</v>
      </c>
      <c r="B6" s="21">
        <f>-CUMPRINC(B1/12,B2,B3,13,24,0)</f>
        <v>4862.3929047412321</v>
      </c>
    </row>
    <row r="11" spans="1:2" x14ac:dyDescent="0.25">
      <c r="A11" s="5" t="s">
        <v>9</v>
      </c>
    </row>
    <row r="12" spans="1:2" x14ac:dyDescent="0.25">
      <c r="A12" t="s">
        <v>75</v>
      </c>
      <c r="B12" t="s">
        <v>76</v>
      </c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6CE09-887F-49A5-B7EB-75B77E55168E}">
  <dimension ref="A1:E27"/>
  <sheetViews>
    <sheetView zoomScaleNormal="100" workbookViewId="0">
      <selection activeCell="E3" sqref="E3"/>
    </sheetView>
  </sheetViews>
  <sheetFormatPr defaultRowHeight="15" x14ac:dyDescent="0.25"/>
  <cols>
    <col min="1" max="1" width="8.7109375" customWidth="1"/>
    <col min="2" max="2" width="9.7109375" customWidth="1"/>
    <col min="3" max="3" width="10.85546875" customWidth="1"/>
    <col min="4" max="4" width="8.7109375" customWidth="1"/>
  </cols>
  <sheetData>
    <row r="1" spans="1:5" x14ac:dyDescent="0.25">
      <c r="A1" s="5" t="s">
        <v>77</v>
      </c>
    </row>
    <row r="2" spans="1:5" x14ac:dyDescent="0.25">
      <c r="A2" s="5"/>
    </row>
    <row r="3" spans="1:5" x14ac:dyDescent="0.25">
      <c r="A3" s="6" t="s">
        <v>78</v>
      </c>
      <c r="B3" s="6" t="s">
        <v>79</v>
      </c>
      <c r="C3" s="6" t="s">
        <v>80</v>
      </c>
      <c r="D3" s="6" t="s">
        <v>81</v>
      </c>
      <c r="E3" s="6"/>
    </row>
    <row r="4" spans="1:5" x14ac:dyDescent="0.25">
      <c r="A4" s="6" t="s">
        <v>4</v>
      </c>
      <c r="B4">
        <v>327</v>
      </c>
      <c r="C4">
        <v>192</v>
      </c>
      <c r="D4">
        <v>397</v>
      </c>
    </row>
    <row r="5" spans="1:5" x14ac:dyDescent="0.25">
      <c r="A5" s="6" t="s">
        <v>5</v>
      </c>
      <c r="B5">
        <v>466</v>
      </c>
      <c r="C5">
        <v>449</v>
      </c>
      <c r="D5">
        <v>370</v>
      </c>
    </row>
    <row r="14" spans="1:5" x14ac:dyDescent="0.25">
      <c r="A14" s="5" t="s">
        <v>82</v>
      </c>
    </row>
    <row r="15" spans="1:5" x14ac:dyDescent="0.25">
      <c r="A15" s="5"/>
    </row>
    <row r="16" spans="1:5" x14ac:dyDescent="0.25">
      <c r="A16" s="6" t="s">
        <v>78</v>
      </c>
      <c r="B16" s="6" t="s">
        <v>79</v>
      </c>
      <c r="C16" s="6" t="s">
        <v>80</v>
      </c>
      <c r="D16" s="6" t="s">
        <v>81</v>
      </c>
    </row>
    <row r="17" spans="1:4" x14ac:dyDescent="0.25">
      <c r="A17" s="6" t="s">
        <v>4</v>
      </c>
      <c r="B17">
        <v>327</v>
      </c>
      <c r="C17">
        <v>192</v>
      </c>
      <c r="D17">
        <v>397</v>
      </c>
    </row>
    <row r="18" spans="1:4" x14ac:dyDescent="0.25">
      <c r="A18" s="6" t="s">
        <v>5</v>
      </c>
      <c r="B18">
        <v>466</v>
      </c>
      <c r="C18">
        <v>449</v>
      </c>
      <c r="D18">
        <v>370</v>
      </c>
    </row>
    <row r="21" spans="1:4" ht="18.75" x14ac:dyDescent="0.3">
      <c r="A21" s="22"/>
      <c r="B21" s="22"/>
      <c r="C21" s="22"/>
    </row>
    <row r="26" spans="1:4" x14ac:dyDescent="0.25">
      <c r="A26" s="5" t="s">
        <v>9</v>
      </c>
    </row>
    <row r="27" spans="1:4" x14ac:dyDescent="0.25">
      <c r="A27" t="s">
        <v>83</v>
      </c>
      <c r="B27" t="s">
        <v>84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FA92-C0D9-46E6-BE43-AC825E7E64B6}">
  <dimension ref="A1:H16"/>
  <sheetViews>
    <sheetView zoomScaleNormal="100" workbookViewId="0">
      <selection activeCell="N31" sqref="N31"/>
    </sheetView>
  </sheetViews>
  <sheetFormatPr defaultColWidth="8.85546875" defaultRowHeight="15" x14ac:dyDescent="0.25"/>
  <cols>
    <col min="1" max="1" width="10.7109375" bestFit="1" customWidth="1"/>
    <col min="2" max="2" width="9.7109375" customWidth="1"/>
    <col min="3" max="3" width="11.85546875" bestFit="1" customWidth="1"/>
    <col min="4" max="4" width="10.7109375" customWidth="1"/>
    <col min="5" max="5" width="11.85546875" bestFit="1" customWidth="1"/>
  </cols>
  <sheetData>
    <row r="1" spans="1:8" x14ac:dyDescent="0.25">
      <c r="A1" s="6" t="s">
        <v>85</v>
      </c>
      <c r="C1" s="6" t="s">
        <v>86</v>
      </c>
      <c r="E1" s="6" t="s">
        <v>87</v>
      </c>
      <c r="H1" s="5" t="s">
        <v>88</v>
      </c>
    </row>
    <row r="2" spans="1:8" x14ac:dyDescent="0.25">
      <c r="A2" s="14">
        <v>44562</v>
      </c>
      <c r="B2" s="14"/>
      <c r="C2" s="14">
        <v>44562</v>
      </c>
      <c r="D2" s="14"/>
      <c r="E2" s="14">
        <v>44562</v>
      </c>
      <c r="H2" t="s">
        <v>89</v>
      </c>
    </row>
    <row r="3" spans="1:8" x14ac:dyDescent="0.25">
      <c r="A3" s="14">
        <v>44620</v>
      </c>
      <c r="B3" s="14"/>
      <c r="C3" s="14">
        <v>44926</v>
      </c>
      <c r="D3" s="14"/>
      <c r="E3" s="14">
        <v>46752</v>
      </c>
      <c r="H3" t="s">
        <v>90</v>
      </c>
    </row>
    <row r="4" spans="1:8" x14ac:dyDescent="0.25">
      <c r="A4" s="23">
        <f>DATEDIF(A2,A3,"D")+1</f>
        <v>59</v>
      </c>
      <c r="C4" s="23">
        <f>DATEDIF(C2,C3,"M")+1</f>
        <v>12</v>
      </c>
      <c r="E4" s="23">
        <f>DATEDIF(E2,E3,"Y")+1</f>
        <v>6</v>
      </c>
      <c r="H4" t="s">
        <v>91</v>
      </c>
    </row>
    <row r="5" spans="1:8" x14ac:dyDescent="0.25">
      <c r="H5" s="24" t="s">
        <v>92</v>
      </c>
    </row>
    <row r="6" spans="1:8" x14ac:dyDescent="0.25">
      <c r="H6" t="s">
        <v>93</v>
      </c>
    </row>
    <row r="7" spans="1:8" x14ac:dyDescent="0.25">
      <c r="H7" t="s">
        <v>94</v>
      </c>
    </row>
    <row r="9" spans="1:8" x14ac:dyDescent="0.25">
      <c r="H9" s="25" t="s">
        <v>95</v>
      </c>
    </row>
    <row r="10" spans="1:8" x14ac:dyDescent="0.25">
      <c r="H10" s="25" t="s">
        <v>96</v>
      </c>
    </row>
    <row r="15" spans="1:8" x14ac:dyDescent="0.25">
      <c r="A15" s="5" t="s">
        <v>9</v>
      </c>
    </row>
    <row r="16" spans="1:8" x14ac:dyDescent="0.25">
      <c r="A16" t="s">
        <v>97</v>
      </c>
      <c r="B16" t="s">
        <v>98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2E1F-D114-4CD9-99F9-DC4AB3A3ACF9}">
  <dimension ref="A1:R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6.42578125" customWidth="1"/>
    <col min="2" max="2" width="9.140625" customWidth="1"/>
    <col min="3" max="3" width="9" customWidth="1"/>
    <col min="4" max="12" width="10.5703125" customWidth="1"/>
    <col min="13" max="13" width="11.5703125" customWidth="1"/>
    <col min="14" max="16" width="10.5703125" customWidth="1"/>
    <col min="17" max="17" width="11.5703125" customWidth="1"/>
    <col min="18" max="18" width="11.5703125" bestFit="1" customWidth="1"/>
  </cols>
  <sheetData>
    <row r="1" spans="1:18" x14ac:dyDescent="0.25">
      <c r="B1" s="26" t="s">
        <v>79</v>
      </c>
      <c r="C1" s="26" t="s">
        <v>80</v>
      </c>
      <c r="D1" s="27" t="s">
        <v>81</v>
      </c>
      <c r="E1" s="26" t="s">
        <v>99</v>
      </c>
      <c r="F1" s="26" t="s">
        <v>100</v>
      </c>
      <c r="G1" s="26" t="s">
        <v>101</v>
      </c>
      <c r="H1" s="26" t="s">
        <v>102</v>
      </c>
      <c r="I1" s="26" t="s">
        <v>103</v>
      </c>
      <c r="J1" s="26" t="s">
        <v>104</v>
      </c>
      <c r="K1" s="26" t="s">
        <v>105</v>
      </c>
      <c r="L1" s="26" t="s">
        <v>106</v>
      </c>
      <c r="M1" s="26" t="s">
        <v>107</v>
      </c>
      <c r="N1" s="26" t="s">
        <v>108</v>
      </c>
      <c r="O1" s="26" t="s">
        <v>109</v>
      </c>
      <c r="P1" s="26" t="s">
        <v>110</v>
      </c>
      <c r="Q1" s="28" t="s">
        <v>111</v>
      </c>
      <c r="R1" s="28">
        <v>2024</v>
      </c>
    </row>
    <row r="2" spans="1:18" x14ac:dyDescent="0.25">
      <c r="A2" s="5" t="s">
        <v>112</v>
      </c>
      <c r="D2" s="29"/>
    </row>
    <row r="3" spans="1:18" x14ac:dyDescent="0.25">
      <c r="A3" t="s">
        <v>113</v>
      </c>
      <c r="B3" s="30">
        <v>3000</v>
      </c>
      <c r="C3" s="30">
        <v>3150</v>
      </c>
      <c r="D3" s="30">
        <v>3300</v>
      </c>
      <c r="E3" s="30">
        <f>SUM(B3:D3)</f>
        <v>9450</v>
      </c>
      <c r="F3" s="30">
        <v>2700</v>
      </c>
      <c r="G3" s="30">
        <v>3750</v>
      </c>
      <c r="H3" s="30">
        <v>4572.49</v>
      </c>
      <c r="I3" s="30">
        <f t="shared" ref="I3:I6" si="0">SUM(F3:H3)</f>
        <v>11022.49</v>
      </c>
      <c r="J3" s="30">
        <v>3054.02</v>
      </c>
      <c r="K3" s="30">
        <v>3900</v>
      </c>
      <c r="L3" s="30">
        <v>3302.74</v>
      </c>
      <c r="M3" s="30">
        <f t="shared" ref="M3:M6" si="1">SUM(J3:L3)</f>
        <v>10256.76</v>
      </c>
      <c r="N3" s="30">
        <v>3000</v>
      </c>
      <c r="O3" s="30">
        <v>0</v>
      </c>
      <c r="P3" s="30">
        <v>3000</v>
      </c>
      <c r="Q3" s="30">
        <f t="shared" ref="Q3:Q6" si="2">SUM(N3:P3)</f>
        <v>6000</v>
      </c>
      <c r="R3" s="30">
        <f>SUMIF($B$1:$Q$1,"Quarter*",B3:Q3)</f>
        <v>36729.25</v>
      </c>
    </row>
    <row r="4" spans="1:18" x14ac:dyDescent="0.25">
      <c r="A4" t="s">
        <v>114</v>
      </c>
      <c r="B4" s="30">
        <v>17229</v>
      </c>
      <c r="C4" s="30">
        <v>12420</v>
      </c>
      <c r="D4" s="30">
        <v>15116.5</v>
      </c>
      <c r="E4" s="30">
        <f t="shared" ref="E4:E6" si="3">SUM(B4:D4)</f>
        <v>44765.5</v>
      </c>
      <c r="F4" s="30">
        <v>13855.44</v>
      </c>
      <c r="G4" s="30">
        <v>16838</v>
      </c>
      <c r="H4" s="30">
        <v>21938</v>
      </c>
      <c r="I4" s="30">
        <f t="shared" si="0"/>
        <v>52631.44</v>
      </c>
      <c r="J4" s="30">
        <v>11423.73</v>
      </c>
      <c r="K4" s="30">
        <v>17127</v>
      </c>
      <c r="L4" s="30">
        <v>21844</v>
      </c>
      <c r="M4" s="30">
        <f t="shared" si="1"/>
        <v>50394.729999999996</v>
      </c>
      <c r="N4" s="30">
        <v>26671.25</v>
      </c>
      <c r="O4" s="30">
        <v>13384.5</v>
      </c>
      <c r="P4" s="30">
        <v>20378</v>
      </c>
      <c r="Q4" s="30">
        <f t="shared" si="2"/>
        <v>60433.75</v>
      </c>
      <c r="R4" s="30">
        <f t="shared" ref="R4:R6" si="4">SUMIF($B$1:$Q$1,"Quarter*",B4:Q4)</f>
        <v>208225.41999999998</v>
      </c>
    </row>
    <row r="5" spans="1:18" x14ac:dyDescent="0.25">
      <c r="A5" t="s">
        <v>115</v>
      </c>
      <c r="B5" s="30">
        <v>4118.84</v>
      </c>
      <c r="C5" s="30">
        <v>6539</v>
      </c>
      <c r="D5" s="30">
        <v>5369.8</v>
      </c>
      <c r="E5" s="30">
        <f t="shared" si="3"/>
        <v>16027.64</v>
      </c>
      <c r="F5" s="30">
        <v>3577.85</v>
      </c>
      <c r="G5" s="30">
        <v>3930.66</v>
      </c>
      <c r="H5" s="30">
        <v>6803.16</v>
      </c>
      <c r="I5" s="30">
        <f t="shared" si="0"/>
        <v>14311.67</v>
      </c>
      <c r="J5" s="30">
        <v>12047.1</v>
      </c>
      <c r="K5" s="30">
        <v>13319.45</v>
      </c>
      <c r="L5" s="30">
        <v>4426.8999999999996</v>
      </c>
      <c r="M5" s="30">
        <f t="shared" si="1"/>
        <v>29793.450000000004</v>
      </c>
      <c r="N5" s="30">
        <v>26130</v>
      </c>
      <c r="O5" s="30">
        <v>21256</v>
      </c>
      <c r="P5" s="30">
        <v>12401.91</v>
      </c>
      <c r="Q5" s="30">
        <f t="shared" si="2"/>
        <v>59787.91</v>
      </c>
      <c r="R5" s="30">
        <f t="shared" si="4"/>
        <v>119920.67000000001</v>
      </c>
    </row>
    <row r="6" spans="1:18" x14ac:dyDescent="0.25">
      <c r="A6" t="s">
        <v>116</v>
      </c>
      <c r="B6" s="30">
        <v>600</v>
      </c>
      <c r="C6" s="30">
        <v>2738</v>
      </c>
      <c r="D6" s="30">
        <v>1754.95</v>
      </c>
      <c r="E6" s="30">
        <f t="shared" si="3"/>
        <v>5092.95</v>
      </c>
      <c r="F6" s="30">
        <v>381.95</v>
      </c>
      <c r="G6" s="30">
        <v>1665</v>
      </c>
      <c r="H6" s="30">
        <v>2020.8</v>
      </c>
      <c r="I6" s="30">
        <f t="shared" si="0"/>
        <v>4067.75</v>
      </c>
      <c r="J6" s="30">
        <v>2258</v>
      </c>
      <c r="K6" s="30">
        <v>7630</v>
      </c>
      <c r="L6" s="30">
        <v>9440.4</v>
      </c>
      <c r="M6" s="30">
        <f t="shared" si="1"/>
        <v>19328.400000000001</v>
      </c>
      <c r="N6" s="30">
        <v>5850</v>
      </c>
      <c r="O6" s="30">
        <v>32910</v>
      </c>
      <c r="P6" s="30">
        <v>15461.25</v>
      </c>
      <c r="Q6" s="30">
        <f t="shared" si="2"/>
        <v>54221.25</v>
      </c>
      <c r="R6" s="30">
        <f t="shared" si="4"/>
        <v>82710.350000000006</v>
      </c>
    </row>
    <row r="7" spans="1:18" ht="6.95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x14ac:dyDescent="0.25">
      <c r="A8" s="6" t="s">
        <v>117</v>
      </c>
      <c r="B8" s="31">
        <f>SUM(B2:B7)</f>
        <v>24947.84</v>
      </c>
      <c r="C8" s="31">
        <f t="shared" ref="C8:R8" si="5">SUM(C2:C7)</f>
        <v>24847</v>
      </c>
      <c r="D8" s="31">
        <f t="shared" si="5"/>
        <v>25541.25</v>
      </c>
      <c r="E8" s="31">
        <f t="shared" si="5"/>
        <v>75336.09</v>
      </c>
      <c r="F8" s="31">
        <f t="shared" si="5"/>
        <v>20515.240000000002</v>
      </c>
      <c r="G8" s="31">
        <f t="shared" si="5"/>
        <v>26183.66</v>
      </c>
      <c r="H8" s="31">
        <f t="shared" si="5"/>
        <v>35334.449999999997</v>
      </c>
      <c r="I8" s="31">
        <f t="shared" si="5"/>
        <v>82033.350000000006</v>
      </c>
      <c r="J8" s="31">
        <f t="shared" si="5"/>
        <v>28782.85</v>
      </c>
      <c r="K8" s="31">
        <f t="shared" si="5"/>
        <v>41976.45</v>
      </c>
      <c r="L8" s="31">
        <f t="shared" si="5"/>
        <v>39014.04</v>
      </c>
      <c r="M8" s="31">
        <f t="shared" si="5"/>
        <v>109773.34</v>
      </c>
      <c r="N8" s="31">
        <f t="shared" si="5"/>
        <v>61651.25</v>
      </c>
      <c r="O8" s="31">
        <f t="shared" si="5"/>
        <v>67550.5</v>
      </c>
      <c r="P8" s="31">
        <f t="shared" si="5"/>
        <v>51241.16</v>
      </c>
      <c r="Q8" s="31">
        <f t="shared" si="5"/>
        <v>180442.91</v>
      </c>
      <c r="R8" s="31">
        <f t="shared" si="5"/>
        <v>447585.68999999994</v>
      </c>
    </row>
    <row r="9" spans="1:18" x14ac:dyDescent="0.25">
      <c r="A9" s="5" t="s">
        <v>118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x14ac:dyDescent="0.25">
      <c r="A10" t="s">
        <v>119</v>
      </c>
      <c r="B10" s="30">
        <v>8270.14</v>
      </c>
      <c r="C10" s="30">
        <v>4892</v>
      </c>
      <c r="D10" s="30">
        <v>2932</v>
      </c>
      <c r="E10" s="30">
        <f t="shared" ref="E10:E11" si="6">SUM(B10:D10)</f>
        <v>16094.14</v>
      </c>
      <c r="F10" s="30">
        <v>2926.53</v>
      </c>
      <c r="G10" s="30">
        <v>3439</v>
      </c>
      <c r="H10" s="30">
        <v>5784.04</v>
      </c>
      <c r="I10" s="30">
        <f t="shared" ref="I10:I11" si="7">SUM(F10:H10)</f>
        <v>12149.57</v>
      </c>
      <c r="J10" s="30">
        <v>5080</v>
      </c>
      <c r="K10" s="30">
        <v>13171.4</v>
      </c>
      <c r="L10" s="30">
        <v>9052.39</v>
      </c>
      <c r="M10" s="30">
        <f t="shared" ref="M10:M11" si="8">SUM(J10:L10)</f>
        <v>27303.79</v>
      </c>
      <c r="N10" s="30">
        <v>24763.75</v>
      </c>
      <c r="O10" s="30">
        <v>9578.7900000000009</v>
      </c>
      <c r="P10" s="30">
        <v>9045.86</v>
      </c>
      <c r="Q10" s="30">
        <f t="shared" ref="Q10:R11" si="9">SUM(N10:P10)</f>
        <v>43388.4</v>
      </c>
      <c r="R10" s="30">
        <f t="shared" si="9"/>
        <v>62013.05</v>
      </c>
    </row>
    <row r="11" spans="1:18" x14ac:dyDescent="0.25">
      <c r="A11" t="s">
        <v>120</v>
      </c>
      <c r="B11" s="30">
        <v>300</v>
      </c>
      <c r="C11" s="30">
        <v>700</v>
      </c>
      <c r="D11" s="30">
        <v>1654.95</v>
      </c>
      <c r="E11" s="30">
        <f t="shared" si="6"/>
        <v>2654.95</v>
      </c>
      <c r="F11" s="30">
        <v>0</v>
      </c>
      <c r="G11" s="30">
        <v>725</v>
      </c>
      <c r="H11" s="30">
        <v>1345</v>
      </c>
      <c r="I11" s="30">
        <f t="shared" si="7"/>
        <v>2070</v>
      </c>
      <c r="J11" s="30">
        <v>0</v>
      </c>
      <c r="K11" s="30">
        <v>6980</v>
      </c>
      <c r="L11" s="30">
        <v>4722</v>
      </c>
      <c r="M11" s="30">
        <f t="shared" si="8"/>
        <v>11702</v>
      </c>
      <c r="N11" s="30">
        <v>13964</v>
      </c>
      <c r="O11" s="30">
        <v>26990</v>
      </c>
      <c r="P11" s="30">
        <v>5837</v>
      </c>
      <c r="Q11" s="30">
        <f t="shared" si="9"/>
        <v>46791</v>
      </c>
      <c r="R11" s="30">
        <f t="shared" si="9"/>
        <v>79618</v>
      </c>
    </row>
    <row r="12" spans="1:18" ht="6.95" customHeight="1" x14ac:dyDescent="0.2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15" customHeight="1" x14ac:dyDescent="0.25">
      <c r="A13" s="6" t="s">
        <v>121</v>
      </c>
      <c r="B13" s="31">
        <f>SUM(B9:B12)</f>
        <v>8570.14</v>
      </c>
      <c r="C13" s="31">
        <f t="shared" ref="C13:R13" si="10">SUM(C9:C12)</f>
        <v>5592</v>
      </c>
      <c r="D13" s="31">
        <f t="shared" si="10"/>
        <v>4586.95</v>
      </c>
      <c r="E13" s="31">
        <f t="shared" si="10"/>
        <v>18749.09</v>
      </c>
      <c r="F13" s="31">
        <f t="shared" si="10"/>
        <v>2926.53</v>
      </c>
      <c r="G13" s="31">
        <f t="shared" si="10"/>
        <v>4164</v>
      </c>
      <c r="H13" s="31">
        <f t="shared" si="10"/>
        <v>7129.04</v>
      </c>
      <c r="I13" s="31">
        <f t="shared" si="10"/>
        <v>14219.57</v>
      </c>
      <c r="J13" s="31">
        <f t="shared" si="10"/>
        <v>5080</v>
      </c>
      <c r="K13" s="31">
        <f t="shared" si="10"/>
        <v>20151.400000000001</v>
      </c>
      <c r="L13" s="31">
        <f t="shared" si="10"/>
        <v>13774.39</v>
      </c>
      <c r="M13" s="31">
        <f t="shared" si="10"/>
        <v>39005.79</v>
      </c>
      <c r="N13" s="31">
        <f t="shared" si="10"/>
        <v>38727.75</v>
      </c>
      <c r="O13" s="31">
        <f t="shared" si="10"/>
        <v>36568.79</v>
      </c>
      <c r="P13" s="31">
        <f t="shared" si="10"/>
        <v>14882.86</v>
      </c>
      <c r="Q13" s="31">
        <f t="shared" si="10"/>
        <v>90179.4</v>
      </c>
      <c r="R13" s="31">
        <f t="shared" si="10"/>
        <v>141631.04999999999</v>
      </c>
    </row>
    <row r="14" spans="1:18" x14ac:dyDescent="0.25">
      <c r="A14" s="6" t="s">
        <v>122</v>
      </c>
      <c r="B14" s="31">
        <f>B8-B13</f>
        <v>16377.7</v>
      </c>
      <c r="C14" s="31">
        <f t="shared" ref="C14:R14" si="11">C8-C13</f>
        <v>19255</v>
      </c>
      <c r="D14" s="31">
        <f t="shared" si="11"/>
        <v>20954.3</v>
      </c>
      <c r="E14" s="31">
        <f t="shared" si="11"/>
        <v>56587</v>
      </c>
      <c r="F14" s="31">
        <f t="shared" si="11"/>
        <v>17588.710000000003</v>
      </c>
      <c r="G14" s="31">
        <f t="shared" si="11"/>
        <v>22019.66</v>
      </c>
      <c r="H14" s="31">
        <f t="shared" si="11"/>
        <v>28205.409999999996</v>
      </c>
      <c r="I14" s="31">
        <f t="shared" si="11"/>
        <v>67813.78</v>
      </c>
      <c r="J14" s="31">
        <f t="shared" si="11"/>
        <v>23702.85</v>
      </c>
      <c r="K14" s="31">
        <f t="shared" si="11"/>
        <v>21825.049999999996</v>
      </c>
      <c r="L14" s="31">
        <f t="shared" si="11"/>
        <v>25239.65</v>
      </c>
      <c r="M14" s="31">
        <f t="shared" si="11"/>
        <v>70767.549999999988</v>
      </c>
      <c r="N14" s="31">
        <f t="shared" si="11"/>
        <v>22923.5</v>
      </c>
      <c r="O14" s="31">
        <f t="shared" si="11"/>
        <v>30981.71</v>
      </c>
      <c r="P14" s="31">
        <f t="shared" si="11"/>
        <v>36358.300000000003</v>
      </c>
      <c r="Q14" s="31">
        <f t="shared" si="11"/>
        <v>90263.510000000009</v>
      </c>
      <c r="R14" s="31">
        <f t="shared" si="11"/>
        <v>305954.63999999996</v>
      </c>
    </row>
    <row r="15" spans="1:18" x14ac:dyDescent="0.25">
      <c r="A15" s="5" t="s">
        <v>123</v>
      </c>
    </row>
    <row r="16" spans="1:18" x14ac:dyDescent="0.25">
      <c r="A16" t="s">
        <v>124</v>
      </c>
      <c r="B16" s="30">
        <v>1090.56</v>
      </c>
      <c r="C16" s="30">
        <v>376</v>
      </c>
      <c r="D16" s="30">
        <v>386</v>
      </c>
      <c r="E16" s="30">
        <f t="shared" ref="E16:E25" si="12">SUM(B16:D16)</f>
        <v>1852.56</v>
      </c>
      <c r="F16" s="30">
        <v>1059.56</v>
      </c>
      <c r="G16" s="30">
        <v>370</v>
      </c>
      <c r="H16" s="30">
        <v>378</v>
      </c>
      <c r="I16" s="30">
        <f t="shared" ref="I16:I25" si="13">SUM(F16:H16)</f>
        <v>1807.56</v>
      </c>
      <c r="J16" s="30">
        <v>1060.56</v>
      </c>
      <c r="K16" s="30">
        <v>367</v>
      </c>
      <c r="L16" s="30">
        <v>373</v>
      </c>
      <c r="M16" s="30">
        <f t="shared" ref="M16:M25" si="14">SUM(J16:L16)</f>
        <v>1800.56</v>
      </c>
      <c r="N16" s="30">
        <v>972.84</v>
      </c>
      <c r="O16" s="30">
        <v>329.8</v>
      </c>
      <c r="P16" s="30">
        <v>1380.2</v>
      </c>
      <c r="Q16" s="30">
        <f t="shared" ref="Q16:R25" si="15">SUM(N16:P16)</f>
        <v>2682.84</v>
      </c>
      <c r="R16" s="30">
        <f t="shared" si="15"/>
        <v>4392.84</v>
      </c>
    </row>
    <row r="17" spans="1:18" x14ac:dyDescent="0.25">
      <c r="A17" t="s">
        <v>125</v>
      </c>
      <c r="B17" s="30">
        <v>12.5</v>
      </c>
      <c r="C17" s="30">
        <v>12.5</v>
      </c>
      <c r="D17" s="30">
        <v>12.5</v>
      </c>
      <c r="E17" s="30">
        <f t="shared" si="12"/>
        <v>37.5</v>
      </c>
      <c r="F17" s="30">
        <v>12.5</v>
      </c>
      <c r="G17" s="30">
        <v>12.5</v>
      </c>
      <c r="H17" s="30">
        <v>12.5</v>
      </c>
      <c r="I17" s="30">
        <f t="shared" si="13"/>
        <v>37.5</v>
      </c>
      <c r="J17" s="30">
        <v>12.5</v>
      </c>
      <c r="K17" s="30">
        <v>12.5</v>
      </c>
      <c r="L17" s="30">
        <v>12.5</v>
      </c>
      <c r="M17" s="30">
        <f t="shared" si="14"/>
        <v>37.5</v>
      </c>
      <c r="N17" s="30">
        <v>0</v>
      </c>
      <c r="O17" s="30">
        <v>12.5</v>
      </c>
      <c r="P17" s="30">
        <v>0</v>
      </c>
      <c r="Q17" s="30">
        <f t="shared" si="15"/>
        <v>12.5</v>
      </c>
      <c r="R17" s="30">
        <f t="shared" si="15"/>
        <v>25</v>
      </c>
    </row>
    <row r="18" spans="1:18" x14ac:dyDescent="0.25">
      <c r="A18" t="s">
        <v>126</v>
      </c>
      <c r="B18" s="30">
        <v>1627.99</v>
      </c>
      <c r="C18" s="30">
        <v>1629.66</v>
      </c>
      <c r="D18" s="30">
        <v>1624.63</v>
      </c>
      <c r="E18" s="30">
        <f t="shared" si="12"/>
        <v>4882.2800000000007</v>
      </c>
      <c r="F18" s="30">
        <v>1627.99</v>
      </c>
      <c r="G18" s="30">
        <v>1629.66</v>
      </c>
      <c r="H18" s="30">
        <v>2025.03</v>
      </c>
      <c r="I18" s="30">
        <f t="shared" si="13"/>
        <v>5282.68</v>
      </c>
      <c r="J18" s="30">
        <v>1627.99</v>
      </c>
      <c r="K18" s="30">
        <v>1629.66</v>
      </c>
      <c r="L18" s="30">
        <v>1773.46</v>
      </c>
      <c r="M18" s="30">
        <f t="shared" si="14"/>
        <v>5031.1100000000006</v>
      </c>
      <c r="N18" s="30">
        <v>1627.99</v>
      </c>
      <c r="O18" s="30">
        <v>2086.7199999999998</v>
      </c>
      <c r="P18" s="30">
        <v>1214.31</v>
      </c>
      <c r="Q18" s="30">
        <f t="shared" si="15"/>
        <v>4929.0200000000004</v>
      </c>
      <c r="R18" s="30">
        <f t="shared" si="15"/>
        <v>8230.0499999999993</v>
      </c>
    </row>
    <row r="19" spans="1:18" x14ac:dyDescent="0.25">
      <c r="A19" t="s">
        <v>127</v>
      </c>
      <c r="B19" s="30">
        <v>271.12</v>
      </c>
      <c r="C19" s="30">
        <v>188.78</v>
      </c>
      <c r="D19" s="30">
        <v>235.33</v>
      </c>
      <c r="E19" s="30">
        <f t="shared" si="12"/>
        <v>695.23</v>
      </c>
      <c r="F19" s="30">
        <v>273.66000000000003</v>
      </c>
      <c r="G19" s="30">
        <v>193.65</v>
      </c>
      <c r="H19" s="30">
        <v>173.96</v>
      </c>
      <c r="I19" s="30">
        <f t="shared" si="13"/>
        <v>641.2700000000001</v>
      </c>
      <c r="J19" s="30">
        <v>154.16</v>
      </c>
      <c r="K19" s="30">
        <v>134.22</v>
      </c>
      <c r="L19" s="30">
        <v>114.15</v>
      </c>
      <c r="M19" s="30">
        <f t="shared" si="14"/>
        <v>402.53</v>
      </c>
      <c r="N19" s="30">
        <v>122.9</v>
      </c>
      <c r="O19" s="30">
        <v>101.14</v>
      </c>
      <c r="P19" s="30">
        <v>32.58</v>
      </c>
      <c r="Q19" s="30">
        <f t="shared" si="15"/>
        <v>256.62</v>
      </c>
      <c r="R19" s="30">
        <f t="shared" si="15"/>
        <v>390.34000000000003</v>
      </c>
    </row>
    <row r="20" spans="1:18" x14ac:dyDescent="0.25">
      <c r="A20" t="s">
        <v>128</v>
      </c>
      <c r="B20" s="30">
        <v>9307.16</v>
      </c>
      <c r="C20" s="30">
        <v>9358.84</v>
      </c>
      <c r="D20" s="30">
        <v>9459.4</v>
      </c>
      <c r="E20" s="30">
        <f t="shared" si="12"/>
        <v>28125.4</v>
      </c>
      <c r="F20" s="30">
        <v>9246.85</v>
      </c>
      <c r="G20" s="30">
        <v>9177.0499999999993</v>
      </c>
      <c r="H20" s="30">
        <v>13422.28</v>
      </c>
      <c r="I20" s="30">
        <f t="shared" si="13"/>
        <v>31846.18</v>
      </c>
      <c r="J20" s="30">
        <v>9051.5300000000007</v>
      </c>
      <c r="K20" s="30">
        <v>9103.26</v>
      </c>
      <c r="L20" s="30">
        <v>8948.19</v>
      </c>
      <c r="M20" s="30">
        <f t="shared" si="14"/>
        <v>27102.980000000003</v>
      </c>
      <c r="N20" s="30">
        <v>9051.57</v>
      </c>
      <c r="O20" s="30">
        <v>9103.2199999999993</v>
      </c>
      <c r="P20" s="30">
        <v>15117.86</v>
      </c>
      <c r="Q20" s="30">
        <f t="shared" si="15"/>
        <v>33272.65</v>
      </c>
      <c r="R20" s="30">
        <f t="shared" si="15"/>
        <v>57493.73</v>
      </c>
    </row>
    <row r="21" spans="1:18" x14ac:dyDescent="0.25">
      <c r="A21" t="s">
        <v>129</v>
      </c>
      <c r="B21" s="30">
        <v>0</v>
      </c>
      <c r="C21" s="30">
        <v>0</v>
      </c>
      <c r="D21" s="30">
        <v>0</v>
      </c>
      <c r="E21" s="30">
        <f t="shared" si="12"/>
        <v>0</v>
      </c>
      <c r="F21" s="30">
        <v>0</v>
      </c>
      <c r="G21" s="30">
        <v>0</v>
      </c>
      <c r="H21" s="30">
        <v>0</v>
      </c>
      <c r="I21" s="30">
        <f t="shared" si="13"/>
        <v>0</v>
      </c>
      <c r="J21" s="30">
        <v>0</v>
      </c>
      <c r="K21" s="30">
        <v>0</v>
      </c>
      <c r="L21" s="30">
        <v>0</v>
      </c>
      <c r="M21" s="30">
        <f t="shared" si="14"/>
        <v>0</v>
      </c>
      <c r="N21" s="30">
        <v>35</v>
      </c>
      <c r="O21" s="30">
        <v>0</v>
      </c>
      <c r="P21" s="30">
        <v>69.2</v>
      </c>
      <c r="Q21" s="30">
        <f t="shared" si="15"/>
        <v>104.2</v>
      </c>
      <c r="R21" s="30">
        <f t="shared" si="15"/>
        <v>173.4</v>
      </c>
    </row>
    <row r="22" spans="1:18" x14ac:dyDescent="0.25">
      <c r="A22" t="s">
        <v>130</v>
      </c>
      <c r="B22" s="30">
        <v>0</v>
      </c>
      <c r="C22" s="30">
        <v>0</v>
      </c>
      <c r="D22" s="30">
        <v>0</v>
      </c>
      <c r="E22" s="30">
        <f t="shared" si="12"/>
        <v>0</v>
      </c>
      <c r="F22" s="30">
        <v>0</v>
      </c>
      <c r="G22" s="30">
        <v>0</v>
      </c>
      <c r="H22" s="30">
        <v>0</v>
      </c>
      <c r="I22" s="30">
        <f t="shared" si="13"/>
        <v>0</v>
      </c>
      <c r="J22" s="30">
        <v>0</v>
      </c>
      <c r="K22" s="30">
        <v>0</v>
      </c>
      <c r="L22" s="30">
        <v>0</v>
      </c>
      <c r="M22" s="30">
        <f t="shared" si="14"/>
        <v>0</v>
      </c>
      <c r="N22" s="30">
        <v>0</v>
      </c>
      <c r="O22" s="30">
        <v>0</v>
      </c>
      <c r="P22" s="30">
        <v>250</v>
      </c>
      <c r="Q22" s="30">
        <f t="shared" si="15"/>
        <v>250</v>
      </c>
      <c r="R22" s="30">
        <f t="shared" si="15"/>
        <v>500</v>
      </c>
    </row>
    <row r="23" spans="1:18" x14ac:dyDescent="0.25">
      <c r="A23" t="s">
        <v>131</v>
      </c>
      <c r="B23" s="30">
        <v>0</v>
      </c>
      <c r="C23" s="30">
        <v>0</v>
      </c>
      <c r="D23" s="30">
        <v>450</v>
      </c>
      <c r="E23" s="30">
        <f t="shared" si="12"/>
        <v>450</v>
      </c>
      <c r="F23" s="30">
        <v>0</v>
      </c>
      <c r="G23" s="30">
        <v>0</v>
      </c>
      <c r="H23" s="30">
        <v>450</v>
      </c>
      <c r="I23" s="30">
        <f t="shared" si="13"/>
        <v>450</v>
      </c>
      <c r="J23" s="30">
        <v>0</v>
      </c>
      <c r="K23" s="30">
        <v>0</v>
      </c>
      <c r="L23" s="30">
        <v>450</v>
      </c>
      <c r="M23" s="30">
        <f t="shared" si="14"/>
        <v>450</v>
      </c>
      <c r="N23" s="30">
        <v>0</v>
      </c>
      <c r="O23" s="30">
        <v>0</v>
      </c>
      <c r="P23" s="30">
        <v>175</v>
      </c>
      <c r="Q23" s="30">
        <f t="shared" si="15"/>
        <v>175</v>
      </c>
      <c r="R23" s="30">
        <f t="shared" si="15"/>
        <v>350</v>
      </c>
    </row>
    <row r="24" spans="1:18" x14ac:dyDescent="0.25">
      <c r="A24" t="s">
        <v>132</v>
      </c>
      <c r="B24" s="30">
        <v>0</v>
      </c>
      <c r="C24" s="30">
        <v>0</v>
      </c>
      <c r="D24" s="30">
        <v>0</v>
      </c>
      <c r="E24" s="30">
        <f t="shared" si="12"/>
        <v>0</v>
      </c>
      <c r="F24" s="30">
        <v>445.79</v>
      </c>
      <c r="G24" s="30">
        <v>0</v>
      </c>
      <c r="H24" s="30">
        <v>1214.8900000000001</v>
      </c>
      <c r="I24" s="30">
        <f t="shared" si="13"/>
        <v>1660.68</v>
      </c>
      <c r="J24" s="30">
        <v>0</v>
      </c>
      <c r="K24" s="30">
        <v>0</v>
      </c>
      <c r="L24" s="30">
        <v>0</v>
      </c>
      <c r="M24" s="30">
        <f t="shared" si="14"/>
        <v>0</v>
      </c>
      <c r="N24" s="30">
        <v>0</v>
      </c>
      <c r="O24" s="30">
        <v>350</v>
      </c>
      <c r="P24" s="30">
        <v>810</v>
      </c>
      <c r="Q24" s="30">
        <f t="shared" si="15"/>
        <v>1160</v>
      </c>
      <c r="R24" s="30">
        <f t="shared" si="15"/>
        <v>2320</v>
      </c>
    </row>
    <row r="25" spans="1:18" x14ac:dyDescent="0.25">
      <c r="A25" t="s">
        <v>133</v>
      </c>
      <c r="B25" s="30">
        <v>282.85000000000002</v>
      </c>
      <c r="C25" s="30">
        <v>179.83</v>
      </c>
      <c r="D25" s="30">
        <v>165.23</v>
      </c>
      <c r="E25" s="30">
        <f t="shared" si="12"/>
        <v>627.91000000000008</v>
      </c>
      <c r="F25" s="30">
        <v>200.6</v>
      </c>
      <c r="G25" s="30">
        <v>201.65</v>
      </c>
      <c r="H25" s="30">
        <v>213.3</v>
      </c>
      <c r="I25" s="30">
        <f t="shared" si="13"/>
        <v>615.54999999999995</v>
      </c>
      <c r="J25" s="30">
        <v>227.43</v>
      </c>
      <c r="K25" s="30">
        <v>196.11</v>
      </c>
      <c r="L25" s="30">
        <v>92.35</v>
      </c>
      <c r="M25" s="30">
        <f t="shared" si="14"/>
        <v>515.89</v>
      </c>
      <c r="N25" s="30">
        <v>173.81</v>
      </c>
      <c r="O25" s="30">
        <v>213.47</v>
      </c>
      <c r="P25" s="30">
        <v>122.68</v>
      </c>
      <c r="Q25" s="30">
        <f t="shared" si="15"/>
        <v>509.96</v>
      </c>
      <c r="R25" s="30">
        <f t="shared" si="15"/>
        <v>846.1099999999999</v>
      </c>
    </row>
    <row r="26" spans="1:18" ht="6.95" customHeight="1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6" t="s">
        <v>134</v>
      </c>
      <c r="B27" s="31">
        <f>SUM(B15:B25)</f>
        <v>12592.18</v>
      </c>
      <c r="C27" s="31">
        <f t="shared" ref="C27:R27" si="16">SUM(C15:C25)</f>
        <v>11745.61</v>
      </c>
      <c r="D27" s="31">
        <f t="shared" si="16"/>
        <v>12333.09</v>
      </c>
      <c r="E27" s="31">
        <f t="shared" si="16"/>
        <v>36670.880000000005</v>
      </c>
      <c r="F27" s="31">
        <f t="shared" si="16"/>
        <v>12866.950000000003</v>
      </c>
      <c r="G27" s="31">
        <f t="shared" si="16"/>
        <v>11584.509999999998</v>
      </c>
      <c r="H27" s="31">
        <f t="shared" si="16"/>
        <v>17889.96</v>
      </c>
      <c r="I27" s="31">
        <f t="shared" si="16"/>
        <v>42341.420000000006</v>
      </c>
      <c r="J27" s="31">
        <f t="shared" si="16"/>
        <v>12134.170000000002</v>
      </c>
      <c r="K27" s="31">
        <f t="shared" si="16"/>
        <v>11442.75</v>
      </c>
      <c r="L27" s="31">
        <f t="shared" si="16"/>
        <v>11763.650000000001</v>
      </c>
      <c r="M27" s="31">
        <f t="shared" si="16"/>
        <v>35340.57</v>
      </c>
      <c r="N27" s="31">
        <f t="shared" si="16"/>
        <v>11984.109999999999</v>
      </c>
      <c r="O27" s="31">
        <f t="shared" si="16"/>
        <v>12196.849999999999</v>
      </c>
      <c r="P27" s="31">
        <f t="shared" si="16"/>
        <v>19171.830000000002</v>
      </c>
      <c r="Q27" s="31">
        <f t="shared" si="16"/>
        <v>43352.79</v>
      </c>
      <c r="R27" s="31">
        <f t="shared" si="16"/>
        <v>74721.47</v>
      </c>
    </row>
    <row r="28" spans="1:18" ht="15.75" thickBot="1" x14ac:dyDescent="0.3">
      <c r="A28" s="6" t="s">
        <v>135</v>
      </c>
      <c r="B28" s="32">
        <f>B14-B27</f>
        <v>3785.5200000000004</v>
      </c>
      <c r="C28" s="32">
        <f t="shared" ref="C28:R28" si="17">C14-C27</f>
        <v>7509.3899999999994</v>
      </c>
      <c r="D28" s="32">
        <f t="shared" si="17"/>
        <v>8621.2099999999991</v>
      </c>
      <c r="E28" s="32">
        <f t="shared" si="17"/>
        <v>19916.119999999995</v>
      </c>
      <c r="F28" s="32">
        <f t="shared" si="17"/>
        <v>4721.76</v>
      </c>
      <c r="G28" s="32">
        <f t="shared" si="17"/>
        <v>10435.150000000001</v>
      </c>
      <c r="H28" s="32">
        <f t="shared" si="17"/>
        <v>10315.449999999997</v>
      </c>
      <c r="I28" s="32">
        <f t="shared" si="17"/>
        <v>25472.359999999993</v>
      </c>
      <c r="J28" s="32">
        <f t="shared" si="17"/>
        <v>11568.679999999997</v>
      </c>
      <c r="K28" s="32">
        <f t="shared" si="17"/>
        <v>10382.299999999996</v>
      </c>
      <c r="L28" s="32">
        <f t="shared" si="17"/>
        <v>13476</v>
      </c>
      <c r="M28" s="32">
        <f t="shared" si="17"/>
        <v>35426.979999999989</v>
      </c>
      <c r="N28" s="32">
        <f t="shared" si="17"/>
        <v>10939.390000000001</v>
      </c>
      <c r="O28" s="32">
        <f t="shared" si="17"/>
        <v>18784.86</v>
      </c>
      <c r="P28" s="32">
        <f t="shared" si="17"/>
        <v>17186.47</v>
      </c>
      <c r="Q28" s="32">
        <f t="shared" si="17"/>
        <v>46910.720000000008</v>
      </c>
      <c r="R28" s="32">
        <f t="shared" si="17"/>
        <v>231233.16999999995</v>
      </c>
    </row>
    <row r="29" spans="1:18" ht="15.75" thickTop="1" x14ac:dyDescent="0.25"/>
    <row r="34" spans="1:2" x14ac:dyDescent="0.25">
      <c r="A34" s="5" t="s">
        <v>9</v>
      </c>
    </row>
    <row r="35" spans="1:2" x14ac:dyDescent="0.25">
      <c r="A35" t="s">
        <v>136</v>
      </c>
      <c r="B35" t="s">
        <v>137</v>
      </c>
    </row>
    <row r="36" spans="1:2" x14ac:dyDescent="0.25">
      <c r="A36" t="s">
        <v>138</v>
      </c>
      <c r="B36" t="s">
        <v>139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Sparklines</vt:lpstr>
      <vt:lpstr>Fruit Sales</vt:lpstr>
      <vt:lpstr>Quick Access Toolbar</vt:lpstr>
      <vt:lpstr>Amortization Table</vt:lpstr>
      <vt:lpstr>Circular References</vt:lpstr>
      <vt:lpstr>Comments</vt:lpstr>
      <vt:lpstr>Chart Data</vt:lpstr>
      <vt:lpstr>DATEDIF</vt:lpstr>
      <vt:lpstr>Income Statement</vt:lpstr>
      <vt:lpstr>'Income Statement'!Print_Titles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Ringstrom</dc:creator>
  <cp:lastModifiedBy>David Ringstrom</cp:lastModifiedBy>
  <dcterms:created xsi:type="dcterms:W3CDTF">2022-10-26T14:43:44Z</dcterms:created>
  <dcterms:modified xsi:type="dcterms:W3CDTF">2022-10-26T15:00:57Z</dcterms:modified>
</cp:coreProperties>
</file>