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d.docs.live.net/788f8febbdb7a3e7/Documents/Computergaga/_excel/files/formulas/"/>
    </mc:Choice>
  </mc:AlternateContent>
  <xr:revisionPtr revIDLastSave="0" documentId="8_{8BFF6E3C-5A2F-463B-BE0C-51BDCFECC4D3}" xr6:coauthVersionLast="47" xr6:coauthVersionMax="47" xr10:uidLastSave="{00000000-0000-0000-0000-000000000000}"/>
  <bookViews>
    <workbookView xWindow="-110" yWindow="-110" windowWidth="24220" windowHeight="15500" activeTab="1" xr2:uid="{00000000-000D-0000-FFFF-FFFF00000000}"/>
  </bookViews>
  <sheets>
    <sheet name="About" sheetId="9" r:id="rId1"/>
    <sheet name="Data Type" sheetId="4" r:id="rId2"/>
    <sheet name="Products Trailing Space" sheetId="2" r:id="rId3"/>
    <sheet name="Products Bad Character" sheetId="12" r:id="rId4"/>
    <sheet name="Products Substitute" sheetId="11" r:id="rId5"/>
    <sheet name="Rounding" sheetId="13" r:id="rId6"/>
    <sheet name="Duplicates" sheetId="14" r:id="rId7"/>
  </sheets>
  <definedNames>
    <definedName name="_xlnm._FilterDatabase" localSheetId="1" hidden="1">'Data Type'!$G$2:$K$2</definedName>
    <definedName name="_xlnm._FilterDatabase" localSheetId="6" hidden="1">Duplicates!$D$2:$H$2</definedName>
    <definedName name="_xlnm._FilterDatabase" localSheetId="3" hidden="1">'Products Bad Character'!$B$2:$C$2</definedName>
    <definedName name="_xlnm._FilterDatabase" localSheetId="4" hidden="1">'Products Substitute'!$B$2:$C$2</definedName>
    <definedName name="_xlnm._FilterDatabase" localSheetId="2" hidden="1">'Products Trailing Space'!$B$2:$C$2</definedName>
    <definedName name="_xlnm._FilterDatabase" localSheetId="5" hidden="1">Rounding!$B$2:$D$2</definedName>
    <definedName name="lstRegions">_xlfn.ANCHORARRAY(#REF!)</definedName>
    <definedName name="rngBudgetMth">#REF!</definedName>
    <definedName name="rngBudgetVal">#REF!</definedName>
    <definedName name="rngTicketID">Duplicates!$B$3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D3" i="13"/>
  <c r="D4" i="13"/>
  <c r="D5" i="13"/>
  <c r="D6" i="13"/>
  <c r="D7" i="13"/>
  <c r="D8" i="13"/>
  <c r="D9" i="13"/>
  <c r="D10" i="13"/>
  <c r="B6" i="14"/>
  <c r="G14" i="12"/>
  <c r="G13" i="12"/>
  <c r="G12" i="12"/>
  <c r="G11" i="12"/>
  <c r="G10" i="12"/>
  <c r="G9" i="12"/>
  <c r="G8" i="12"/>
  <c r="G7" i="12"/>
  <c r="G6" i="12"/>
  <c r="G5" i="12"/>
  <c r="G4" i="12"/>
  <c r="G3" i="12"/>
  <c r="G14" i="11"/>
  <c r="G13" i="11"/>
  <c r="G12" i="11"/>
  <c r="G11" i="11"/>
  <c r="G10" i="11"/>
  <c r="G9" i="11"/>
  <c r="G8" i="11"/>
  <c r="G7" i="11"/>
  <c r="G6" i="11"/>
  <c r="G5" i="11"/>
  <c r="G4" i="11"/>
  <c r="G3" i="11"/>
  <c r="G4" i="2"/>
  <c r="G5" i="2"/>
  <c r="G6" i="2"/>
  <c r="G7" i="2"/>
  <c r="G8" i="2"/>
  <c r="G9" i="2"/>
  <c r="G10" i="2"/>
  <c r="G11" i="2"/>
  <c r="G12" i="2"/>
  <c r="G13" i="2"/>
  <c r="G14" i="2"/>
  <c r="G3" i="2"/>
</calcChain>
</file>

<file path=xl/sharedStrings.xml><?xml version="1.0" encoding="utf-8"?>
<sst xmlns="http://schemas.openxmlformats.org/spreadsheetml/2006/main" count="397" uniqueCount="190">
  <si>
    <t>Date</t>
  </si>
  <si>
    <t>Transaction ID</t>
  </si>
  <si>
    <t>Customer</t>
  </si>
  <si>
    <t>Product Code</t>
  </si>
  <si>
    <t>Riverbank Trust</t>
  </si>
  <si>
    <t>GSY-TEC-2008</t>
  </si>
  <si>
    <t>Kingsway College</t>
  </si>
  <si>
    <t>IRE-OFF-7006</t>
  </si>
  <si>
    <t>Oakfield Accountancy</t>
  </si>
  <si>
    <t>IRE-OFF-3018</t>
  </si>
  <si>
    <t>Falkirk Foods</t>
  </si>
  <si>
    <t>UK-OFF-207</t>
  </si>
  <si>
    <t>Silverline Tech</t>
  </si>
  <si>
    <t>JER-OFF-44</t>
  </si>
  <si>
    <t>UK-HW-1001</t>
  </si>
  <si>
    <t>Tidal Energy Ltd</t>
  </si>
  <si>
    <t>IRE-HW-10025</t>
  </si>
  <si>
    <t>CI-FUR-15</t>
  </si>
  <si>
    <t>Cedar Finance</t>
  </si>
  <si>
    <t>JER-HW-305</t>
  </si>
  <si>
    <t>Meridian Clinics</t>
  </si>
  <si>
    <t>Lime Tree Studios</t>
  </si>
  <si>
    <t>MCR-FUR-1502</t>
  </si>
  <si>
    <t>Pebble Bay Hotels</t>
  </si>
  <si>
    <t>Bayside Supplies</t>
  </si>
  <si>
    <t>GSY-HW-80</t>
  </si>
  <si>
    <t>Elmstone Logistics</t>
  </si>
  <si>
    <t>Juniper Housing</t>
  </si>
  <si>
    <t>Island Legal</t>
  </si>
  <si>
    <t>Harbour Retail</t>
  </si>
  <si>
    <t>Quarry &amp; Sons</t>
  </si>
  <si>
    <t>UK-TEC-200</t>
  </si>
  <si>
    <t>Northstar Events</t>
  </si>
  <si>
    <t>Dover Medical</t>
  </si>
  <si>
    <t>Alder &amp; Co</t>
  </si>
  <si>
    <t>Granite Group</t>
  </si>
  <si>
    <t>Product Name</t>
  </si>
  <si>
    <t>Unit Cost</t>
  </si>
  <si>
    <t>Laptop Docking Station</t>
  </si>
  <si>
    <t>Wireless Keyboard Set</t>
  </si>
  <si>
    <t>Dual Monitor Arm</t>
  </si>
  <si>
    <t>Portable Scanner</t>
  </si>
  <si>
    <t>A4 Printer Paper Box</t>
  </si>
  <si>
    <t>Premium Notebook Pack</t>
  </si>
  <si>
    <t>Blue Ballpoint Pens (Pack 20)</t>
  </si>
  <si>
    <t>Lever Arch File Pack</t>
  </si>
  <si>
    <t>Ergonomic Office Chair</t>
  </si>
  <si>
    <t>Height Adjustable Desk</t>
  </si>
  <si>
    <t>24-inch Monitor</t>
  </si>
  <si>
    <t>USB-C Hub</t>
  </si>
  <si>
    <t>Category</t>
  </si>
  <si>
    <t>Customer ID</t>
  </si>
  <si>
    <t>Sector</t>
  </si>
  <si>
    <t>Region</t>
  </si>
  <si>
    <t>Account Manager</t>
  </si>
  <si>
    <t>Retail</t>
  </si>
  <si>
    <t>South East</t>
  </si>
  <si>
    <t>Amelia Hughes</t>
  </si>
  <si>
    <t>Manufacturing</t>
  </si>
  <si>
    <t>North West</t>
  </si>
  <si>
    <t>Noah Patel</t>
  </si>
  <si>
    <t>Financial Services</t>
  </si>
  <si>
    <t>London</t>
  </si>
  <si>
    <t>Olivia Green</t>
  </si>
  <si>
    <t>Healthcare</t>
  </si>
  <si>
    <t>George Turner</t>
  </si>
  <si>
    <t>Transport</t>
  </si>
  <si>
    <t>Midlands</t>
  </si>
  <si>
    <t>Isla Morgan</t>
  </si>
  <si>
    <t>Food &amp; Beverage</t>
  </si>
  <si>
    <t>Scotland</t>
  </si>
  <si>
    <t>Harry Clarke</t>
  </si>
  <si>
    <t>Construction</t>
  </si>
  <si>
    <t>Mia Johnson</t>
  </si>
  <si>
    <t>Channel Islands</t>
  </si>
  <si>
    <t>Jack Wilson</t>
  </si>
  <si>
    <t>Professional Services</t>
  </si>
  <si>
    <t>Sophia Evans</t>
  </si>
  <si>
    <t>Property</t>
  </si>
  <si>
    <t>Leo Brown</t>
  </si>
  <si>
    <t>Education</t>
  </si>
  <si>
    <t>Emily Walker</t>
  </si>
  <si>
    <t>Media</t>
  </si>
  <si>
    <t>South West</t>
  </si>
  <si>
    <t>Charlie Davies</t>
  </si>
  <si>
    <t>North East</t>
  </si>
  <si>
    <t>Grace Robinson</t>
  </si>
  <si>
    <t>Hospitality</t>
  </si>
  <si>
    <t>Oscar Thompson</t>
  </si>
  <si>
    <t>East Anglia</t>
  </si>
  <si>
    <t>Freya White</t>
  </si>
  <si>
    <t>Thomas Harris</t>
  </si>
  <si>
    <t>Wales</t>
  </si>
  <si>
    <t>Ella Martin</t>
  </si>
  <si>
    <t>Charity</t>
  </si>
  <si>
    <t>Henry Lewis</t>
  </si>
  <si>
    <t>Technology</t>
  </si>
  <si>
    <t>Ava Hall</t>
  </si>
  <si>
    <t>Utilities</t>
  </si>
  <si>
    <t>William Young</t>
  </si>
  <si>
    <t>ACC-0001</t>
  </si>
  <si>
    <t>ACC-0002</t>
  </si>
  <si>
    <t>ACC-0003</t>
  </si>
  <si>
    <t>ACC-0004</t>
  </si>
  <si>
    <t>ACC-0005</t>
  </si>
  <si>
    <t>ACC-0006</t>
  </si>
  <si>
    <t>ACC-0007</t>
  </si>
  <si>
    <t>ACC-0008</t>
  </si>
  <si>
    <t>ACC-0009</t>
  </si>
  <si>
    <t>ACC-0010</t>
  </si>
  <si>
    <t>ACC-0011</t>
  </si>
  <si>
    <t>ACC-0012</t>
  </si>
  <si>
    <t>ACC-0013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</si>
  <si>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</si>
  <si>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</si>
  <si>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</si>
  <si>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</si>
  <si>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</si>
  <si>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</si>
  <si>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</si>
  <si>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</si>
  <si>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</si>
  <si>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</si>
  <si>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</si>
  <si>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</si>
  <si>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</si>
  <si>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</si>
  <si>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</si>
  <si>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</si>
  <si>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</si>
  <si>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</si>
  <si>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</si>
  <si>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</si>
  <si>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Customer Name</t>
  </si>
  <si>
    <t>Alan Murray</t>
  </si>
  <si>
    <t>https://www.linkedin.com/in/alanmurray-computergaga/</t>
  </si>
  <si>
    <t>Website:</t>
  </si>
  <si>
    <t>https://computergaga.com/</t>
  </si>
  <si>
    <t>https://www.youtube.com/computergaga</t>
  </si>
  <si>
    <t>Next Gen Excel Formulas course</t>
  </si>
  <si>
    <t>On LinkedIn Learning</t>
  </si>
  <si>
    <t>Follow me on LinkedIn:</t>
  </si>
  <si>
    <t>YouTube videos:</t>
  </si>
  <si>
    <t xml:space="preserve">IRE-OFF-7006 </t>
  </si>
  <si>
    <t>UK-OFF- 207</t>
  </si>
  <si>
    <t>CI -FUR-15</t>
  </si>
  <si>
    <t xml:space="preserve">IRE-HW-10025
</t>
  </si>
  <si>
    <t>GSY-TEC-2008 </t>
  </si>
  <si>
    <t>Weight (kg)</t>
  </si>
  <si>
    <t>Price</t>
  </si>
  <si>
    <t>Shipment ID</t>
  </si>
  <si>
    <t>Weight</t>
  </si>
  <si>
    <t>D-1001</t>
  </si>
  <si>
    <t>D-1002</t>
  </si>
  <si>
    <t>D-1003</t>
  </si>
  <si>
    <t>D-1004</t>
  </si>
  <si>
    <t>D-1005</t>
  </si>
  <si>
    <t>D-1006</t>
  </si>
  <si>
    <t>D-1007</t>
  </si>
  <si>
    <t>D-1008</t>
  </si>
  <si>
    <t>Ticket ID</t>
  </si>
  <si>
    <t>Agent</t>
  </si>
  <si>
    <t>Status</t>
  </si>
  <si>
    <t>SD-1001</t>
  </si>
  <si>
    <t>Northwind Traders</t>
  </si>
  <si>
    <t>Maya Shah</t>
  </si>
  <si>
    <t>Logged</t>
  </si>
  <si>
    <t>SD-1002</t>
  </si>
  <si>
    <t>Contoso Ltd</t>
  </si>
  <si>
    <t>Oliver Reed</t>
  </si>
  <si>
    <t>Assigned</t>
  </si>
  <si>
    <t>SD-1003</t>
  </si>
  <si>
    <t>Adventure Works</t>
  </si>
  <si>
    <t>Grace Patel</t>
  </si>
  <si>
    <t>SD-1004</t>
  </si>
  <si>
    <t>Fabrikam PLC</t>
  </si>
  <si>
    <t>Daniel Green</t>
  </si>
  <si>
    <t>Adam Brooks</t>
  </si>
  <si>
    <t>In Progress</t>
  </si>
  <si>
    <t>SD-1005</t>
  </si>
  <si>
    <t>Blue Yonder Services</t>
  </si>
  <si>
    <t>Sophie Evans</t>
  </si>
  <si>
    <t>Waiting on Customer</t>
  </si>
  <si>
    <t>SD-1006</t>
  </si>
  <si>
    <t>Tailspin Toys</t>
  </si>
  <si>
    <t>Lewis Morgan</t>
  </si>
  <si>
    <t>Resolved</t>
  </si>
  <si>
    <t>SD-1007</t>
  </si>
  <si>
    <t>Wide World Importers</t>
  </si>
  <si>
    <t>Latest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</si>
</sst>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000"/>
    <numFmt numFmtId="177" formatCode="_-* #,##0.0_-;\-* #,##0.0_-;_-* &quot;-&quot;??_-;_-@_-"/>
  </numFmts>
  <fonts count="9">
    <font>
      <sz val="11"/>
      <name val="Carlito"/>
    </font>
    <font>
      <sz val="11"/>
      <color theme="1"/>
      <name val="Calibri"/>
      <family val="2"/>
      <scheme val="minor"/>
    </font>
    <font>
      <b/>
      <sz val="11"/>
      <color rgb="FFFFFFFF"/>
      <name val="Carlito"/>
    </font>
    <font>
      <sz val="11"/>
      <name val="Carlito"/>
    </font>
    <font>
      <b/>
      <sz val="11"/>
      <name val="Carlito"/>
    </font>
    <font>
      <b/>
      <sz val="16"/>
      <color theme="1"/>
      <name val="Calibri"/>
      <family val="2"/>
      <scheme val="minor"/>
    </font>
    <font>
      <sz val="11"/>
      <color theme="1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1"/>
    <xf numFmtId="0" fontId="7" fillId="0" borderId="1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/>
    </xf>
    <xf numFmtId="43" fontId="0" fillId="0" borderId="0" xfId="1" applyFont="1"/>
    <xf numFmtId="0" fontId="2" fillId="2" borderId="0" xfId="0" applyFont="1" applyFill="1" applyAlignment="1">
      <alignment horizontal="left"/>
    </xf>
    <xf numFmtId="0" fontId="0" fillId="0" borderId="0" xfId="0" quotePrefix="1"/>
    <xf numFmtId="167" fontId="0" fillId="0" borderId="0" xfId="0" applyNumberFormat="1"/>
    <xf numFmtId="0" fontId="5" fillId="0" borderId="1" xfId="2" applyFont="1"/>
    <xf numFmtId="0" fontId="1" fillId="0" borderId="1" xfId="2"/>
    <xf numFmtId="0" fontId="6" fillId="0" borderId="1" xfId="2" applyFont="1"/>
    <xf numFmtId="0" fontId="8" fillId="0" borderId="1" xfId="3" applyFont="1"/>
    <xf numFmtId="0" fontId="0" fillId="0" borderId="0" xfId="0" applyAlignment="1"/>
    <xf numFmtId="43" fontId="0" fillId="0" borderId="0" xfId="1" applyFont="1" applyAlignment="1">
      <alignment horizontal="right" vertical="center"/>
    </xf>
    <xf numFmtId="177" fontId="0" fillId="0" borderId="0" xfId="1" applyNumberFormat="1" applyFont="1" applyAlignment="1">
      <alignment horizontal="right" vertical="center"/>
    </xf>
    <xf numFmtId="0" fontId="4" fillId="4" borderId="2" xfId="0" applyFont="1" applyFill="1" applyBorder="1"/>
    <xf numFmtId="177" fontId="0" fillId="0" borderId="0" xfId="1" applyNumberFormat="1" applyFont="1"/>
    <xf numFmtId="0" fontId="4" fillId="3" borderId="3" xfId="0" applyFont="1" applyFill="1" applyBorder="1" applyAlignment="1">
      <alignment horizontal="right" vertical="center"/>
    </xf>
    <xf numFmtId="0" fontId="4" fillId="4" borderId="3" xfId="0" applyFont="1" applyFill="1" applyBorder="1"/>
    <xf numFmtId="43" fontId="0" fillId="0" borderId="0" xfId="1" applyNumberFormat="1" applyFont="1"/>
    <xf numFmtId="14" fontId="0" fillId="0" borderId="0" xfId="0" applyNumberFormat="1"/>
    <xf numFmtId="0" fontId="4" fillId="3" borderId="2" xfId="0" applyFont="1" applyFill="1" applyBorder="1"/>
    <xf numFmtId="0" fontId="0" fillId="0" borderId="2" xfId="0" applyBorder="1"/>
    <xf numFmtId="0" fontId="4" fillId="5" borderId="3" xfId="0" applyFont="1" applyFill="1" applyBorder="1"/>
    <xf numFmtId="0" fontId="0" fillId="0" borderId="0" xfId="0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</cellXfs>
  <cellStyles count="4">
    <cellStyle name="Comma" xfId="1" builtinId="3"/>
    <cellStyle name="Hyperlink 2" xfId="3" xr:uid="{8F917BF4-7228-4F73-84C6-E7C0D248C91B}"/>
    <cellStyle name="Normal" xfId="0" builtinId="0"/>
    <cellStyle name="Normal 2 2" xfId="2" xr:uid="{5FF6DC24-1D26-4E38-9D51-77E7861E7C2A}"/>
  </cellStyles>
  <dxfs count="3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35" formatCode="_-* #,##0.00_-;\-* #,##0.00_-;_-* &quot;-&quot;??_-;_-@_-"/>
    </dxf>
    <dxf>
      <numFmt numFmtId="167" formatCode="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rlito"/>
        <scheme val="none"/>
      </font>
      <fill>
        <patternFill patternType="solid">
          <fgColor indexed="64"/>
          <bgColor rgb="FF1F4E78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alignment horizontal="center" vertical="bottom" textRotation="0" wrapText="0" indent="0" justifyLastLine="0" shrinkToFit="0" readingOrder="0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77" formatCode="_-* #,##0.0_-;\-* #,##0.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77" formatCode="_-* #,##0.0_-;\-* #,##0.0_-;_-* &quot;-&quot;??_-;_-@_-"/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rlito"/>
        <scheme val="none"/>
      </font>
      <fill>
        <patternFill patternType="solid">
          <fgColor indexed="64"/>
          <bgColor rgb="FF1F4E78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rlito"/>
        <scheme val="none"/>
      </font>
      <fill>
        <patternFill patternType="solid">
          <fgColor indexed="64"/>
          <bgColor rgb="FF1F4E78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rlito"/>
        <scheme val="none"/>
      </font>
      <fill>
        <patternFill patternType="solid">
          <fgColor indexed="64"/>
          <bgColor rgb="FF1F4E78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rlito"/>
        <scheme val="none"/>
      </font>
      <fill>
        <patternFill patternType="solid">
          <fgColor indexed="64"/>
          <bgColor rgb="FF1F4E78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rlito"/>
        <scheme val="none"/>
      </font>
      <fill>
        <patternFill patternType="solid">
          <fgColor indexed="64"/>
          <bgColor rgb="FF1F4E78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rlito"/>
        <scheme val="none"/>
      </font>
      <fill>
        <patternFill patternType="solid">
          <fgColor indexed="64"/>
          <bgColor rgb="FF1F4E78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rlito"/>
        <scheme val="none"/>
      </font>
      <fill>
        <patternFill patternType="solid">
          <fgColor indexed="64"/>
          <bgColor rgb="FF1F4E78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amazon.co.uk/Advanced-Excel-Formulas-Unleashing-Brilliance/dp/1484271246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jpg"/><Relationship Id="rId4" Type="http://schemas.openxmlformats.org/officeDocument/2006/relationships/hyperlink" Target="https://www.amazon.co.uk/Advanced-Excel-Success-Practical-Mastering/dp/1484264665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123825</xdr:rowOff>
    </xdr:from>
    <xdr:ext cx="2021794" cy="1835150"/>
    <xdr:pic>
      <xdr:nvPicPr>
        <xdr:cNvPr id="2" name="Picture 1">
          <a:extLst>
            <a:ext uri="{FF2B5EF4-FFF2-40B4-BE49-F238E27FC236}">
              <a16:creationId xmlns:a16="http://schemas.microsoft.com/office/drawing/2014/main" id="{1DB30A4D-7B3B-4A23-844E-F3C510506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3825"/>
          <a:ext cx="2021794" cy="1835150"/>
        </a:xfrm>
        <a:prstGeom prst="rect">
          <a:avLst/>
        </a:prstGeom>
      </xdr:spPr>
    </xdr:pic>
    <xdr:clientData/>
  </xdr:oneCellAnchor>
  <xdr:oneCellAnchor>
    <xdr:from>
      <xdr:col>2</xdr:col>
      <xdr:colOff>2416968</xdr:colOff>
      <xdr:row>1</xdr:row>
      <xdr:rowOff>51593</xdr:rowOff>
    </xdr:from>
    <xdr:ext cx="1460501" cy="2082256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C89BA9-4FA2-48DC-A306-F4FAFAEC3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3518" y="242093"/>
          <a:ext cx="1460501" cy="2082256"/>
        </a:xfrm>
        <a:prstGeom prst="rect">
          <a:avLst/>
        </a:prstGeom>
      </xdr:spPr>
    </xdr:pic>
    <xdr:clientData/>
  </xdr:oneCellAnchor>
  <xdr:oneCellAnchor>
    <xdr:from>
      <xdr:col>2</xdr:col>
      <xdr:colOff>796907</xdr:colOff>
      <xdr:row>1</xdr:row>
      <xdr:rowOff>50782</xdr:rowOff>
    </xdr:from>
    <xdr:ext cx="1457325" cy="2076450"/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F5FC50-5277-4B23-A5A4-E87CFAE19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457" y="241282"/>
          <a:ext cx="1457325" cy="20764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2053F-89C1-4C2C-918A-E6C16857AF8F}" name="tblCustomers" displayName="tblCustomers" ref="G2:K22" totalsRowShown="0" headerRowDxfId="31">
  <autoFilter ref="G2:K22" xr:uid="{7E42053F-89C1-4C2C-918A-E6C16857AF8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2952A19-E5E0-4EBE-BB8E-9C9F0CCDB52D}" name="Customer ID"/>
    <tableColumn id="2" xr3:uid="{EB5A45CC-12EA-404E-9CD0-DCB049AD5124}" name="Customer Name"/>
    <tableColumn id="3" xr3:uid="{3008F01F-C2AF-41E2-B310-4977A46F6765}" name="Sector"/>
    <tableColumn id="4" xr3:uid="{F15BA8A0-9F8E-4443-922A-3067C7162525}" name="Region"/>
    <tableColumn id="5" xr3:uid="{9940194D-6B80-42A8-A67A-ECA9FFF71BDE}" name="Account Manager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8F4E8DF-E7B5-483A-B84E-8C13A90C51C1}" name="tblShipments" displayName="tblShipments" ref="B2:D10" totalsRowShown="0" headerRowDxfId="14" headerRowBorderDxfId="15" tableBorderDxfId="16">
  <autoFilter ref="B2:D10" xr:uid="{58F4E8DF-E7B5-483A-B84E-8C13A90C51C1}">
    <filterColumn colId="0" hiddenButton="1"/>
    <filterColumn colId="1" hiddenButton="1"/>
    <filterColumn colId="2" hiddenButton="1"/>
  </autoFilter>
  <tableColumns count="3">
    <tableColumn id="1" xr3:uid="{130110F6-10F2-456F-B951-90549A15C346}" name="Shipment ID"/>
    <tableColumn id="2" xr3:uid="{8CF7C4C3-D849-4B1D-90EF-BD2AB388AB0C}" name="Weight" dataDxfId="13" dataCellStyle="Comma"/>
    <tableColumn id="3" xr3:uid="{D8CFC84D-0935-4BB3-AC10-2506D6396EAE}" name="Price" dataDxfId="4" dataCellStyle="Comma">
      <calculatedColumnFormula>_xlfn.XLOOKUP(tblShipments[[#This Row],[Weight]],tblWeights[Weight (kg)],tblWeights[Price])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94AD9F8-F650-439D-9C98-34970C0A7016}" name="tblTickets" displayName="tblTickets" ref="D2:H27" totalsRowShown="0" headerRowDxfId="10" headerRowBorderDxfId="11" tableBorderDxfId="12">
  <autoFilter ref="D2:H27" xr:uid="{D94AD9F8-F650-439D-9C98-34970C0A701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B528958-ADFC-4F7F-AA11-71A0A481A4A9}" name="Date" dataDxfId="9"/>
    <tableColumn id="2" xr3:uid="{65B431FC-2484-4616-BDA8-009A3528DBFC}" name="Ticket ID" dataDxfId="8"/>
    <tableColumn id="3" xr3:uid="{43F3D892-66E4-4D3B-849A-924B9C95E534}" name="Customer"/>
    <tableColumn id="4" xr3:uid="{C85C72E9-A183-4E8C-B702-53BCB0372E71}" name="Agent"/>
    <tableColumn id="5" xr3:uid="{4B85CF54-C503-4D99-BB56-C6D5044F415D}" name="Statu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F923DE-91BE-4815-B088-2FB7ED045281}" name="tblData" displayName="tblData" ref="B2:D15" totalsRowShown="0" headerRowDxfId="6">
  <autoFilter ref="B2:D15" xr:uid="{B1F923DE-91BE-4815-B088-2FB7ED045281}">
    <filterColumn colId="0" hiddenButton="1"/>
    <filterColumn colId="1" hiddenButton="1"/>
    <filterColumn colId="2" hiddenButton="1"/>
  </autoFilter>
  <tableColumns count="3">
    <tableColumn id="2" xr3:uid="{54D7CE67-4244-4ADE-9D42-C1E2585C049F}" name="Transaction ID"/>
    <tableColumn id="3" xr3:uid="{DB5653BD-FC1C-4651-90CD-DB10B5F36FDE}" name="Customer ID" dataDxfId="5"/>
    <tableColumn id="4" xr3:uid="{44377CE7-D8F4-4768-8FE0-3423056EB587}" name="Customer Name" dataDxfId="0">
      <calculatedColumnFormula>_xlfn.XLOOKUP(tblData[[#This Row],[Customer ID]],tblCustomers[Customer ID],tblCustomers[Customer Name])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B26E0F-52D2-471D-8947-D345944917A8}" name="tblProducts" displayName="tblProducts" ref="F2:I14" totalsRowShown="0" headerRowDxfId="29">
  <autoFilter ref="F2:I14" xr:uid="{85B26E0F-52D2-471D-8947-D345944917A8}">
    <filterColumn colId="0" hiddenButton="1"/>
    <filterColumn colId="1" hiddenButton="1"/>
    <filterColumn colId="2" hiddenButton="1"/>
    <filterColumn colId="3" hiddenButton="1"/>
  </autoFilter>
  <tableColumns count="4">
    <tableColumn id="1" xr3:uid="{40EAC0D8-213D-4D59-B770-1F656F5D6C8A}" name="Product Code"/>
    <tableColumn id="2" xr3:uid="{1673A68F-F5B1-48F2-90A0-AC6DDB2CA9A1}" name="Category">
      <calculatedColumnFormula>MID(F3,FIND("-",F3)+1,FIND("-",F3,FIND("-",F3)+1)-FIND("-",F3)-1)</calculatedColumnFormula>
    </tableColumn>
    <tableColumn id="3" xr3:uid="{952785CF-45C3-4C49-8376-EFCB341F71C3}" name="Product Name"/>
    <tableColumn id="4" xr3:uid="{970E2075-6680-42FA-AA05-FDB28F51D3FB}" name="Unit Cost" dataDxfId="30" dataCellStyle="C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07D0B7-2A12-42D4-BD9E-63C9ADB06B7E}" name="tblSpaces" displayName="tblSpaces" ref="B2:C19" totalsRowShown="0" headerRowDxfId="28">
  <autoFilter ref="B2:C19" xr:uid="{6D07D0B7-2A12-42D4-BD9E-63C9ADB06B7E}"/>
  <tableColumns count="2">
    <tableColumn id="1" xr3:uid="{18077362-509A-410C-B7AD-BBAAA147DEDB}" name="Product Code"/>
    <tableColumn id="2" xr3:uid="{FED07C5B-7DC1-48AF-B098-101B0A518DC4}" name="Product Name" dataDxfId="1">
      <calculatedColumnFormula>_xlfn.XLOOKUP(tblSpaces[[#This Row],[Product Code]],tblProducts[Product Code],tblProducts[Product Name])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876EE2D-0B9C-4483-A4DC-5EB4DFCF07C1}" name="tblProduct2" displayName="tblProduct2" ref="F2:I14" totalsRowShown="0" headerRowDxfId="24">
  <autoFilter ref="F2:I14" xr:uid="{85B26E0F-52D2-471D-8947-D345944917A8}">
    <filterColumn colId="0" hiddenButton="1"/>
    <filterColumn colId="1" hiddenButton="1"/>
    <filterColumn colId="2" hiddenButton="1"/>
    <filterColumn colId="3" hiddenButton="1"/>
  </autoFilter>
  <tableColumns count="4">
    <tableColumn id="1" xr3:uid="{9B27FBE8-C9C1-40D0-93CF-8E05077460CA}" name="Product Code"/>
    <tableColumn id="2" xr3:uid="{6A4E24B6-E2F3-4128-AD34-DE18B0F8CF90}" name="Category">
      <calculatedColumnFormula>MID(F3,FIND("-",F3)+1,FIND("-",F3,FIND("-",F3)+1)-FIND("-",F3)-1)</calculatedColumnFormula>
    </tableColumn>
    <tableColumn id="3" xr3:uid="{D9C561B4-D62C-44ED-A78F-47ECCF48CE37}" name="Product Name"/>
    <tableColumn id="4" xr3:uid="{5FBF8749-1F5D-4BEA-BAFB-F407FD17B860}" name="Unit Cost" dataDxfId="23" dataCellStyle="Comma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16E2FD2-903F-442C-9A49-EC0AE51F1945}" name="tblCharacters" displayName="tblCharacters" ref="B2:C19" totalsRowShown="0" headerRowDxfId="22">
  <autoFilter ref="B2:C19" xr:uid="{6D07D0B7-2A12-42D4-BD9E-63C9ADB06B7E}"/>
  <tableColumns count="2">
    <tableColumn id="1" xr3:uid="{B852A18C-5C1E-43E0-BB57-BEEB2E139C48}" name="Product Code"/>
    <tableColumn id="2" xr3:uid="{60CCA482-9A7E-407F-B440-44DB9011E8F1}" name="Product Name" dataDxfId="2">
      <calculatedColumnFormula>_xlfn.XLOOKUP(tblCharacters[[#This Row],[Product Code]],tblProduct2[Product Code],tblProduct2[Product Name])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11371D-C28D-4721-AA97-C5517C0EB648}" name="tblProduct" displayName="tblProduct" ref="F2:I14" totalsRowShown="0" headerRowDxfId="27">
  <autoFilter ref="F2:I14" xr:uid="{85B26E0F-52D2-471D-8947-D345944917A8}">
    <filterColumn colId="0" hiddenButton="1"/>
    <filterColumn colId="1" hiddenButton="1"/>
    <filterColumn colId="2" hiddenButton="1"/>
    <filterColumn colId="3" hiddenButton="1"/>
  </autoFilter>
  <tableColumns count="4">
    <tableColumn id="1" xr3:uid="{262534BB-796B-4668-8EC6-3A843488C934}" name="Product Code"/>
    <tableColumn id="2" xr3:uid="{62C24C95-6996-43B8-941D-EB10F883758A}" name="Category">
      <calculatedColumnFormula>MID(F3,FIND("-",F3)+1,FIND("-",F3,FIND("-",F3)+1)-FIND("-",F3)-1)</calculatedColumnFormula>
    </tableColumn>
    <tableColumn id="3" xr3:uid="{5C08CA52-DFB5-4289-9DBA-B3075693D0D9}" name="Product Name"/>
    <tableColumn id="4" xr3:uid="{312CB2C6-FCFD-4B16-902B-F6EBD1923389}" name="Unit Cost" dataDxfId="26" dataCellStyle="Comma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CEEF0B9-BF32-4E2B-AD3E-3C6ECC544F44}" name="tblsubstitute" displayName="tblsubstitute" ref="B2:C19" totalsRowShown="0" headerRowDxfId="25">
  <autoFilter ref="B2:C19" xr:uid="{6D07D0B7-2A12-42D4-BD9E-63C9ADB06B7E}"/>
  <tableColumns count="2">
    <tableColumn id="1" xr3:uid="{3AB6FB29-CC31-4529-8FEB-25216A178153}" name="Product Code"/>
    <tableColumn id="2" xr3:uid="{348BBE95-386E-47B9-9E1E-3FB38178B5BC}" name="Product Name" dataDxfId="3">
      <calculatedColumnFormula>_xlfn.XLOOKUP(tblsubstitute[[#This Row],[Product Code]],tblProduct[Product Code],tblProduct[Product Name])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9ABF00F-B206-467C-8145-6D6AD46E2CF6}" name="tblWeights" displayName="tblWeights" ref="G2:H7" totalsRowShown="0" headerRowDxfId="17" headerRowBorderDxfId="20" tableBorderDxfId="21">
  <autoFilter ref="G2:H7" xr:uid="{39ABF00F-B206-467C-8145-6D6AD46E2CF6}">
    <filterColumn colId="0" hiddenButton="1"/>
    <filterColumn colId="1" hiddenButton="1"/>
  </autoFilter>
  <tableColumns count="2">
    <tableColumn id="1" xr3:uid="{3B056ED0-C044-49D9-8AAB-9E7FFB7EDB20}" name="Weight (kg)" dataDxfId="19" dataCellStyle="Comma">
      <calculatedColumnFormula>G2+0.1</calculatedColumnFormula>
    </tableColumn>
    <tableColumn id="2" xr3:uid="{7495F5BA-2169-413C-9448-7DB81395C4C7}" name="Price" dataDxfId="18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computergaga" TargetMode="External"/><Relationship Id="rId2" Type="http://schemas.openxmlformats.org/officeDocument/2006/relationships/hyperlink" Target="https://computergaga.com/" TargetMode="External"/><Relationship Id="rId1" Type="http://schemas.openxmlformats.org/officeDocument/2006/relationships/hyperlink" Target="https://www.linkedin.com/in/alanmurray-computergag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linkedin.com/learning/complete-guide-to-next-gen-excel-formulas-for-data-analysts-by-microsoft-pres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04BB-8662-49D8-8C0F-E9264D11F09F}">
  <dimension ref="B13:C18"/>
  <sheetViews>
    <sheetView showGridLines="0" showRowColHeaders="0" zoomScale="160" zoomScaleNormal="160" workbookViewId="0">
      <selection activeCell="B18" sqref="B18"/>
    </sheetView>
  </sheetViews>
  <sheetFormatPr defaultColWidth="12.375" defaultRowHeight="15"/>
  <cols>
    <col min="1" max="1" width="6.375" style="7" customWidth="1"/>
    <col min="2" max="2" width="31.375" style="7" customWidth="1"/>
    <col min="3" max="3" width="55.5" style="7" bestFit="1" customWidth="1"/>
    <col min="4" max="16384" width="12.375" style="7"/>
  </cols>
  <sheetData>
    <row r="13" spans="2:3" ht="21">
      <c r="B13" s="6" t="s">
        <v>134</v>
      </c>
    </row>
    <row r="15" spans="2:3" ht="16.5">
      <c r="B15" s="8" t="s">
        <v>141</v>
      </c>
      <c r="C15" s="9" t="s">
        <v>135</v>
      </c>
    </row>
    <row r="16" spans="2:3" ht="16.5">
      <c r="B16" s="8" t="s">
        <v>136</v>
      </c>
      <c r="C16" s="9" t="s">
        <v>137</v>
      </c>
    </row>
    <row r="17" spans="2:3" ht="16.5">
      <c r="B17" s="8" t="s">
        <v>142</v>
      </c>
      <c r="C17" s="9" t="s">
        <v>138</v>
      </c>
    </row>
    <row r="18" spans="2:3" ht="16.5">
      <c r="B18" s="8" t="s">
        <v>139</v>
      </c>
      <c r="C18" s="9" t="s">
        <v>140</v>
      </c>
    </row>
  </sheetData>
  <hyperlinks>
    <hyperlink ref="C15" r:id="rId1" xr:uid="{6A8809B6-0F40-4F1B-9DE5-EA1292E74D02}"/>
    <hyperlink ref="C16" r:id="rId2" xr:uid="{21D2D993-FBFC-4C2A-AB98-0CCC6DE8ED12}"/>
    <hyperlink ref="C17" r:id="rId3" xr:uid="{A9E4678F-3B88-47CE-A55B-2AE7F8024436}"/>
    <hyperlink ref="C18" r:id="rId4" xr:uid="{E248E200-D6D3-4E91-8631-331C8AC339A2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2"/>
  <sheetViews>
    <sheetView showGridLines="0" tabSelected="1" workbookViewId="0">
      <selection activeCell="D4" sqref="D4"/>
    </sheetView>
  </sheetViews>
  <sheetFormatPr defaultRowHeight="14.25"/>
  <cols>
    <col min="1" max="1" width="9.125" customWidth="1"/>
    <col min="2" max="2" width="16" customWidth="1"/>
    <col min="3" max="3" width="12.25" customWidth="1"/>
    <col min="4" max="4" width="21.125" customWidth="1"/>
    <col min="5" max="5" width="13.5" customWidth="1"/>
    <col min="7" max="7" width="12.625" customWidth="1"/>
    <col min="8" max="8" width="19.125" customWidth="1"/>
    <col min="9" max="9" width="23.125" customWidth="1"/>
    <col min="10" max="10" width="14" bestFit="1" customWidth="1"/>
    <col min="11" max="11" width="16.375" bestFit="1" customWidth="1"/>
  </cols>
  <sheetData>
    <row r="2" spans="2:11" ht="15">
      <c r="B2" s="3" t="s">
        <v>1</v>
      </c>
      <c r="C2" s="3" t="s">
        <v>51</v>
      </c>
      <c r="D2" s="3" t="s">
        <v>133</v>
      </c>
      <c r="G2" s="3" t="s">
        <v>51</v>
      </c>
      <c r="H2" s="3" t="s">
        <v>133</v>
      </c>
      <c r="I2" s="3" t="s">
        <v>52</v>
      </c>
      <c r="J2" s="3" t="s">
        <v>53</v>
      </c>
      <c r="K2" s="3" t="s">
        <v>54</v>
      </c>
    </row>
    <row r="3" spans="2:11">
      <c r="B3" t="s">
        <v>100</v>
      </c>
      <c r="C3" s="5">
        <v>18</v>
      </c>
      <c r="D3" t="e">
        <f>_xlfn.XLOOKUP(tblData[[#This Row],[Customer ID]],tblCustomers[Customer ID],tblCustomers[Customer Name])</f>
        <v>#N/A</v>
      </c>
      <c r="G3" s="4" t="s">
        <v>113</v>
      </c>
      <c r="H3" t="s">
        <v>34</v>
      </c>
      <c r="I3" t="s">
        <v>55</v>
      </c>
      <c r="J3" t="s">
        <v>56</v>
      </c>
      <c r="K3" t="s">
        <v>57</v>
      </c>
    </row>
    <row r="4" spans="2:11">
      <c r="B4" t="s">
        <v>101</v>
      </c>
      <c r="C4" s="5">
        <v>11</v>
      </c>
      <c r="D4" t="e">
        <f>_xlfn.XLOOKUP(tblData[[#This Row],[Customer ID]],tblCustomers[Customer ID],tblCustomers[Customer Name])</f>
        <v>#N/A</v>
      </c>
      <c r="G4" s="4" t="s">
        <v>114</v>
      </c>
      <c r="H4" t="s">
        <v>24</v>
      </c>
      <c r="I4" t="s">
        <v>58</v>
      </c>
      <c r="J4" t="s">
        <v>59</v>
      </c>
      <c r="K4" t="s">
        <v>60</v>
      </c>
    </row>
    <row r="5" spans="2:11">
      <c r="B5" t="s">
        <v>102</v>
      </c>
      <c r="C5" s="5">
        <v>15</v>
      </c>
      <c r="D5" t="e">
        <f>_xlfn.XLOOKUP(tblData[[#This Row],[Customer ID]],tblCustomers[Customer ID],tblCustomers[Customer Name])</f>
        <v>#N/A</v>
      </c>
      <c r="G5" s="4" t="s">
        <v>115</v>
      </c>
      <c r="H5" t="s">
        <v>18</v>
      </c>
      <c r="I5" t="s">
        <v>61</v>
      </c>
      <c r="J5" t="s">
        <v>62</v>
      </c>
      <c r="K5" t="s">
        <v>63</v>
      </c>
    </row>
    <row r="6" spans="2:11">
      <c r="B6" t="s">
        <v>103</v>
      </c>
      <c r="C6" s="5">
        <v>6</v>
      </c>
      <c r="D6" t="e">
        <f>_xlfn.XLOOKUP(tblData[[#This Row],[Customer ID]],tblCustomers[Customer ID],tblCustomers[Customer Name])</f>
        <v>#N/A</v>
      </c>
      <c r="G6" s="4" t="s">
        <v>116</v>
      </c>
      <c r="H6" t="s">
        <v>33</v>
      </c>
      <c r="I6" t="s">
        <v>64</v>
      </c>
      <c r="J6" t="s">
        <v>56</v>
      </c>
      <c r="K6" t="s">
        <v>65</v>
      </c>
    </row>
    <row r="7" spans="2:11">
      <c r="B7" t="s">
        <v>104</v>
      </c>
      <c r="C7" s="5">
        <v>19</v>
      </c>
      <c r="D7" t="e">
        <f>_xlfn.XLOOKUP(tblData[[#This Row],[Customer ID]],tblCustomers[Customer ID],tblCustomers[Customer Name])</f>
        <v>#N/A</v>
      </c>
      <c r="G7" s="4" t="s">
        <v>117</v>
      </c>
      <c r="H7" t="s">
        <v>26</v>
      </c>
      <c r="I7" t="s">
        <v>66</v>
      </c>
      <c r="J7" t="s">
        <v>67</v>
      </c>
      <c r="K7" t="s">
        <v>68</v>
      </c>
    </row>
    <row r="8" spans="2:11">
      <c r="B8" t="s">
        <v>105</v>
      </c>
      <c r="C8" s="5">
        <v>19</v>
      </c>
      <c r="D8" t="e">
        <f>_xlfn.XLOOKUP(tblData[[#This Row],[Customer ID]],tblCustomers[Customer ID],tblCustomers[Customer Name])</f>
        <v>#N/A</v>
      </c>
      <c r="G8" s="4" t="s">
        <v>118</v>
      </c>
      <c r="H8" t="s">
        <v>10</v>
      </c>
      <c r="I8" t="s">
        <v>69</v>
      </c>
      <c r="J8" t="s">
        <v>70</v>
      </c>
      <c r="K8" t="s">
        <v>71</v>
      </c>
    </row>
    <row r="9" spans="2:11">
      <c r="B9" t="s">
        <v>106</v>
      </c>
      <c r="C9" s="5">
        <v>19</v>
      </c>
      <c r="D9" t="e">
        <f>_xlfn.XLOOKUP(tblData[[#This Row],[Customer ID]],tblCustomers[Customer ID],tblCustomers[Customer Name])</f>
        <v>#N/A</v>
      </c>
      <c r="G9" s="4" t="s">
        <v>119</v>
      </c>
      <c r="H9" t="s">
        <v>35</v>
      </c>
      <c r="I9" t="s">
        <v>72</v>
      </c>
      <c r="J9" t="s">
        <v>70</v>
      </c>
      <c r="K9" t="s">
        <v>73</v>
      </c>
    </row>
    <row r="10" spans="2:11">
      <c r="B10" t="s">
        <v>107</v>
      </c>
      <c r="C10" s="5">
        <v>20</v>
      </c>
      <c r="D10" t="e">
        <f>_xlfn.XLOOKUP(tblData[[#This Row],[Customer ID]],tblCustomers[Customer ID],tblCustomers[Customer Name])</f>
        <v>#N/A</v>
      </c>
      <c r="G10" s="4" t="s">
        <v>120</v>
      </c>
      <c r="H10" t="s">
        <v>29</v>
      </c>
      <c r="I10" t="s">
        <v>55</v>
      </c>
      <c r="J10" t="s">
        <v>74</v>
      </c>
      <c r="K10" t="s">
        <v>75</v>
      </c>
    </row>
    <row r="11" spans="2:11">
      <c r="B11" t="s">
        <v>108</v>
      </c>
      <c r="C11" s="5">
        <v>18</v>
      </c>
      <c r="D11" t="e">
        <f>_xlfn.XLOOKUP(tblData[[#This Row],[Customer ID]],tblCustomers[Customer ID],tblCustomers[Customer Name])</f>
        <v>#N/A</v>
      </c>
      <c r="G11" s="4" t="s">
        <v>121</v>
      </c>
      <c r="H11" t="s">
        <v>28</v>
      </c>
      <c r="I11" t="s">
        <v>76</v>
      </c>
      <c r="J11" t="s">
        <v>74</v>
      </c>
      <c r="K11" t="s">
        <v>77</v>
      </c>
    </row>
    <row r="12" spans="2:11">
      <c r="B12" t="s">
        <v>109</v>
      </c>
      <c r="C12" s="5">
        <v>19</v>
      </c>
      <c r="D12" t="e">
        <f>_xlfn.XLOOKUP(tblData[[#This Row],[Customer ID]],tblCustomers[Customer ID],tblCustomers[Customer Name])</f>
        <v>#N/A</v>
      </c>
      <c r="G12" s="4" t="s">
        <v>122</v>
      </c>
      <c r="H12" t="s">
        <v>27</v>
      </c>
      <c r="I12" t="s">
        <v>78</v>
      </c>
      <c r="J12" t="s">
        <v>62</v>
      </c>
      <c r="K12" t="s">
        <v>79</v>
      </c>
    </row>
    <row r="13" spans="2:11">
      <c r="B13" t="s">
        <v>110</v>
      </c>
      <c r="C13" s="5">
        <v>3</v>
      </c>
      <c r="D13" t="e">
        <f>_xlfn.XLOOKUP(tblData[[#This Row],[Customer ID]],tblCustomers[Customer ID],tblCustomers[Customer Name])</f>
        <v>#N/A</v>
      </c>
      <c r="G13" s="4" t="s">
        <v>123</v>
      </c>
      <c r="H13" t="s">
        <v>6</v>
      </c>
      <c r="I13" t="s">
        <v>80</v>
      </c>
      <c r="J13" t="s">
        <v>62</v>
      </c>
      <c r="K13" t="s">
        <v>81</v>
      </c>
    </row>
    <row r="14" spans="2:11">
      <c r="B14" t="s">
        <v>111</v>
      </c>
      <c r="C14" s="5">
        <v>13</v>
      </c>
      <c r="D14" t="e">
        <f>_xlfn.XLOOKUP(tblData[[#This Row],[Customer ID]],tblCustomers[Customer ID],tblCustomers[Customer Name])</f>
        <v>#N/A</v>
      </c>
      <c r="G14" s="4" t="s">
        <v>124</v>
      </c>
      <c r="H14" t="s">
        <v>21</v>
      </c>
      <c r="I14" t="s">
        <v>82</v>
      </c>
      <c r="J14" t="s">
        <v>83</v>
      </c>
      <c r="K14" t="s">
        <v>84</v>
      </c>
    </row>
    <row r="15" spans="2:11">
      <c r="B15" t="s">
        <v>112</v>
      </c>
      <c r="C15" s="5">
        <v>11</v>
      </c>
      <c r="D15" t="e">
        <f>_xlfn.XLOOKUP(tblData[[#This Row],[Customer ID]],tblCustomers[Customer ID],tblCustomers[Customer Name])</f>
        <v>#N/A</v>
      </c>
      <c r="G15" s="4" t="s">
        <v>125</v>
      </c>
      <c r="H15" t="s">
        <v>20</v>
      </c>
      <c r="I15" t="s">
        <v>64</v>
      </c>
      <c r="J15" t="s">
        <v>85</v>
      </c>
      <c r="K15" t="s">
        <v>86</v>
      </c>
    </row>
    <row r="16" spans="2:11">
      <c r="G16" s="4" t="s">
        <v>126</v>
      </c>
      <c r="H16" t="s">
        <v>32</v>
      </c>
      <c r="I16" t="s">
        <v>87</v>
      </c>
      <c r="J16" t="s">
        <v>59</v>
      </c>
      <c r="K16" t="s">
        <v>88</v>
      </c>
    </row>
    <row r="17" spans="7:11">
      <c r="G17" s="4" t="s">
        <v>127</v>
      </c>
      <c r="H17" t="s">
        <v>8</v>
      </c>
      <c r="I17" t="s">
        <v>76</v>
      </c>
      <c r="J17" t="s">
        <v>89</v>
      </c>
      <c r="K17" t="s">
        <v>90</v>
      </c>
    </row>
    <row r="18" spans="7:11">
      <c r="G18" s="4" t="s">
        <v>128</v>
      </c>
      <c r="H18" t="s">
        <v>23</v>
      </c>
      <c r="I18" t="s">
        <v>87</v>
      </c>
      <c r="J18" t="s">
        <v>74</v>
      </c>
      <c r="K18" t="s">
        <v>91</v>
      </c>
    </row>
    <row r="19" spans="7:11">
      <c r="G19" s="4" t="s">
        <v>129</v>
      </c>
      <c r="H19" t="s">
        <v>30</v>
      </c>
      <c r="I19" t="s">
        <v>72</v>
      </c>
      <c r="J19" t="s">
        <v>92</v>
      </c>
      <c r="K19" t="s">
        <v>93</v>
      </c>
    </row>
    <row r="20" spans="7:11">
      <c r="G20" s="4" t="s">
        <v>130</v>
      </c>
      <c r="H20" t="s">
        <v>4</v>
      </c>
      <c r="I20" t="s">
        <v>94</v>
      </c>
      <c r="J20" t="s">
        <v>83</v>
      </c>
      <c r="K20" t="s">
        <v>95</v>
      </c>
    </row>
    <row r="21" spans="7:11">
      <c r="G21" s="4" t="s">
        <v>131</v>
      </c>
      <c r="H21" t="s">
        <v>12</v>
      </c>
      <c r="I21" t="s">
        <v>96</v>
      </c>
      <c r="J21" t="s">
        <v>62</v>
      </c>
      <c r="K21" t="s">
        <v>97</v>
      </c>
    </row>
    <row r="22" spans="7:11">
      <c r="G22" s="4" t="s">
        <v>132</v>
      </c>
      <c r="H22" t="s">
        <v>15</v>
      </c>
      <c r="I22" t="s">
        <v>98</v>
      </c>
      <c r="J22" t="s">
        <v>70</v>
      </c>
      <c r="K22" t="s">
        <v>99</v>
      </c>
    </row>
  </sheetData>
  <pageMargins left="0.7" right="0.7" top="0.75" bottom="0.75" header="0.3" footer="0.3"/>
  <ignoredErrors>
    <ignoredError sqref="G3:G22" numberStoredAsText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9"/>
  <sheetViews>
    <sheetView showGridLines="0" workbookViewId="0">
      <selection activeCell="C4" sqref="C4"/>
    </sheetView>
  </sheetViews>
  <sheetFormatPr defaultRowHeight="14.25"/>
  <cols>
    <col min="2" max="2" width="14.375" customWidth="1"/>
    <col min="3" max="3" width="24.5" customWidth="1"/>
    <col min="5" max="5" width="10.5" customWidth="1"/>
    <col min="6" max="6" width="17.375" customWidth="1"/>
    <col min="7" max="7" width="11.875" customWidth="1"/>
    <col min="8" max="8" width="27.375" customWidth="1"/>
    <col min="9" max="9" width="11.375" customWidth="1"/>
  </cols>
  <sheetData>
    <row r="2" spans="2:9" ht="15">
      <c r="B2" s="3" t="s">
        <v>3</v>
      </c>
      <c r="C2" s="3" t="s">
        <v>36</v>
      </c>
      <c r="F2" s="3" t="s">
        <v>3</v>
      </c>
      <c r="G2" s="3" t="s">
        <v>50</v>
      </c>
      <c r="H2" s="3" t="s">
        <v>36</v>
      </c>
      <c r="I2" s="1" t="s">
        <v>37</v>
      </c>
    </row>
    <row r="3" spans="2:9">
      <c r="B3" t="s">
        <v>5</v>
      </c>
      <c r="C3" t="str">
        <f>_xlfn.XLOOKUP(tblSpaces[[#This Row],[Product Code]],tblProducts[Product Code],tblProducts[Product Name])</f>
        <v>USB-C Hub</v>
      </c>
      <c r="F3" t="s">
        <v>14</v>
      </c>
      <c r="G3" t="str">
        <f>MID(F3,FIND("-",F3)+1,FIND("-",F3,FIND("-",F3)+1)-FIND("-",F3)-1)</f>
        <v>HW</v>
      </c>
      <c r="H3" t="s">
        <v>38</v>
      </c>
      <c r="I3" s="2">
        <v>64</v>
      </c>
    </row>
    <row r="4" spans="2:9">
      <c r="B4" t="s">
        <v>7</v>
      </c>
      <c r="C4" t="e">
        <f>_xlfn.XLOOKUP(tblSpaces[[#This Row],[Product Code]],tblProducts[Product Code],tblProducts[Product Name])</f>
        <v>#N/A</v>
      </c>
      <c r="F4" t="s">
        <v>16</v>
      </c>
      <c r="G4" t="str">
        <f t="shared" ref="G4:G14" si="0">MID(F4,FIND("-",F4)+1,FIND("-",F4,FIND("-",F4)+1)-FIND("-",F4)-1)</f>
        <v>HW</v>
      </c>
      <c r="H4" t="s">
        <v>39</v>
      </c>
      <c r="I4" s="2">
        <v>22</v>
      </c>
    </row>
    <row r="5" spans="2:9">
      <c r="B5" t="s">
        <v>9</v>
      </c>
      <c r="C5" t="str">
        <f>_xlfn.XLOOKUP(tblSpaces[[#This Row],[Product Code]],tblProducts[Product Code],tblProducts[Product Name])</f>
        <v>Premium Notebook Pack</v>
      </c>
      <c r="F5" t="s">
        <v>19</v>
      </c>
      <c r="G5" t="str">
        <f t="shared" si="0"/>
        <v>HW</v>
      </c>
      <c r="H5" t="s">
        <v>40</v>
      </c>
      <c r="I5" s="2">
        <v>48</v>
      </c>
    </row>
    <row r="6" spans="2:9">
      <c r="B6" t="s">
        <v>11</v>
      </c>
      <c r="C6" t="str">
        <f>_xlfn.XLOOKUP(tblSpaces[[#This Row],[Product Code]],tblProducts[Product Code],tblProducts[Product Name])</f>
        <v>A4 Printer Paper Box</v>
      </c>
      <c r="F6" t="s">
        <v>25</v>
      </c>
      <c r="G6" t="str">
        <f t="shared" si="0"/>
        <v>HW</v>
      </c>
      <c r="H6" t="s">
        <v>41</v>
      </c>
      <c r="I6" s="2">
        <v>115</v>
      </c>
    </row>
    <row r="7" spans="2:9">
      <c r="B7" t="s">
        <v>9</v>
      </c>
      <c r="C7" t="str">
        <f>_xlfn.XLOOKUP(tblSpaces[[#This Row],[Product Code]],tblProducts[Product Code],tblProducts[Product Name])</f>
        <v>Premium Notebook Pack</v>
      </c>
      <c r="F7" t="s">
        <v>11</v>
      </c>
      <c r="G7" t="str">
        <f t="shared" si="0"/>
        <v>OFF</v>
      </c>
      <c r="H7" t="s">
        <v>42</v>
      </c>
      <c r="I7" s="2">
        <v>12.5</v>
      </c>
    </row>
    <row r="8" spans="2:9">
      <c r="B8" t="s">
        <v>13</v>
      </c>
      <c r="C8" t="str">
        <f>_xlfn.XLOOKUP(tblSpaces[[#This Row],[Product Code]],tblProducts[Product Code],tblProducts[Product Name])</f>
        <v>Blue Ballpoint Pens (Pack 20)</v>
      </c>
      <c r="F8" t="s">
        <v>9</v>
      </c>
      <c r="G8" t="str">
        <f t="shared" si="0"/>
        <v>OFF</v>
      </c>
      <c r="H8" t="s">
        <v>43</v>
      </c>
      <c r="I8" s="2">
        <v>8.25</v>
      </c>
    </row>
    <row r="9" spans="2:9">
      <c r="B9" t="s">
        <v>14</v>
      </c>
      <c r="C9" t="str">
        <f>_xlfn.XLOOKUP(tblSpaces[[#This Row],[Product Code]],tblProducts[Product Code],tblProducts[Product Name])</f>
        <v>Laptop Docking Station</v>
      </c>
      <c r="F9" t="s">
        <v>13</v>
      </c>
      <c r="G9" t="str">
        <f t="shared" si="0"/>
        <v>OFF</v>
      </c>
      <c r="H9" t="s">
        <v>44</v>
      </c>
      <c r="I9" s="2">
        <v>6.75</v>
      </c>
    </row>
    <row r="10" spans="2:9">
      <c r="B10" t="s">
        <v>11</v>
      </c>
      <c r="C10" t="str">
        <f>_xlfn.XLOOKUP(tblSpaces[[#This Row],[Product Code]],tblProducts[Product Code],tblProducts[Product Name])</f>
        <v>A4 Printer Paper Box</v>
      </c>
      <c r="F10" t="s">
        <v>143</v>
      </c>
      <c r="G10" t="str">
        <f t="shared" si="0"/>
        <v>OFF</v>
      </c>
      <c r="H10" t="s">
        <v>45</v>
      </c>
      <c r="I10" s="2">
        <v>15.5</v>
      </c>
    </row>
    <row r="11" spans="2:9">
      <c r="B11" t="s">
        <v>16</v>
      </c>
      <c r="C11" t="str">
        <f>_xlfn.XLOOKUP(tblSpaces[[#This Row],[Product Code]],tblProducts[Product Code],tblProducts[Product Name])</f>
        <v>Wireless Keyboard Set</v>
      </c>
      <c r="F11" t="s">
        <v>17</v>
      </c>
      <c r="G11" t="str">
        <f t="shared" si="0"/>
        <v>FUR</v>
      </c>
      <c r="H11" t="s">
        <v>46</v>
      </c>
      <c r="I11" s="2">
        <v>185</v>
      </c>
    </row>
    <row r="12" spans="2:9">
      <c r="B12" t="s">
        <v>17</v>
      </c>
      <c r="C12" t="str">
        <f>_xlfn.XLOOKUP(tblSpaces[[#This Row],[Product Code]],tblProducts[Product Code],tblProducts[Product Name])</f>
        <v>Ergonomic Office Chair</v>
      </c>
      <c r="F12" t="s">
        <v>22</v>
      </c>
      <c r="G12" t="str">
        <f t="shared" si="0"/>
        <v>FUR</v>
      </c>
      <c r="H12" t="s">
        <v>47</v>
      </c>
      <c r="I12" s="2">
        <v>420</v>
      </c>
    </row>
    <row r="13" spans="2:9">
      <c r="B13" t="s">
        <v>19</v>
      </c>
      <c r="C13" t="str">
        <f>_xlfn.XLOOKUP(tblSpaces[[#This Row],[Product Code]],tblProducts[Product Code],tblProducts[Product Name])</f>
        <v>Dual Monitor Arm</v>
      </c>
      <c r="F13" t="s">
        <v>31</v>
      </c>
      <c r="G13" t="str">
        <f t="shared" si="0"/>
        <v>TEC</v>
      </c>
      <c r="H13" t="s">
        <v>48</v>
      </c>
      <c r="I13" s="2">
        <v>145</v>
      </c>
    </row>
    <row r="14" spans="2:9">
      <c r="B14" t="s">
        <v>9</v>
      </c>
      <c r="C14" t="str">
        <f>_xlfn.XLOOKUP(tblSpaces[[#This Row],[Product Code]],tblProducts[Product Code],tblProducts[Product Name])</f>
        <v>Premium Notebook Pack</v>
      </c>
      <c r="F14" t="s">
        <v>5</v>
      </c>
      <c r="G14" t="str">
        <f t="shared" si="0"/>
        <v>TEC</v>
      </c>
      <c r="H14" t="s">
        <v>49</v>
      </c>
      <c r="I14" s="2">
        <v>28</v>
      </c>
    </row>
    <row r="15" spans="2:9">
      <c r="B15" t="s">
        <v>11</v>
      </c>
      <c r="C15" t="str">
        <f>_xlfn.XLOOKUP(tblSpaces[[#This Row],[Product Code]],tblProducts[Product Code],tblProducts[Product Name])</f>
        <v>A4 Printer Paper Box</v>
      </c>
    </row>
    <row r="16" spans="2:9">
      <c r="B16" t="s">
        <v>22</v>
      </c>
      <c r="C16" t="str">
        <f>_xlfn.XLOOKUP(tblSpaces[[#This Row],[Product Code]],tblProducts[Product Code],tblProducts[Product Name])</f>
        <v>Height Adjustable Desk</v>
      </c>
    </row>
    <row r="17" spans="2:3">
      <c r="B17" t="s">
        <v>14</v>
      </c>
      <c r="C17" t="str">
        <f>_xlfn.XLOOKUP(tblSpaces[[#This Row],[Product Code]],tblProducts[Product Code],tblProducts[Product Name])</f>
        <v>Laptop Docking Station</v>
      </c>
    </row>
    <row r="18" spans="2:3">
      <c r="B18" t="s">
        <v>7</v>
      </c>
      <c r="C18" t="e">
        <f>_xlfn.XLOOKUP(tblSpaces[[#This Row],[Product Code]],tblProducts[Product Code],tblProducts[Product Name])</f>
        <v>#N/A</v>
      </c>
    </row>
    <row r="19" spans="2:3">
      <c r="B19" t="s">
        <v>11</v>
      </c>
      <c r="C19" t="str">
        <f>_xlfn.XLOOKUP(tblSpaces[[#This Row],[Product Code]],tblProducts[Product Code],tblProducts[Product Name])</f>
        <v>A4 Printer Paper Box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7306-2B75-4B12-9883-BD528945D8D0}">
  <dimension ref="B2:I19"/>
  <sheetViews>
    <sheetView showGridLines="0" workbookViewId="0">
      <selection activeCell="C4" sqref="C4"/>
    </sheetView>
  </sheetViews>
  <sheetFormatPr defaultRowHeight="14.25"/>
  <cols>
    <col min="2" max="2" width="14.375" customWidth="1"/>
    <col min="3" max="3" width="24.5" customWidth="1"/>
    <col min="5" max="5" width="10.5" customWidth="1"/>
    <col min="6" max="6" width="17.375" customWidth="1"/>
    <col min="7" max="7" width="11.875" customWidth="1"/>
    <col min="8" max="8" width="27.375" customWidth="1"/>
    <col min="9" max="9" width="11.375" customWidth="1"/>
  </cols>
  <sheetData>
    <row r="2" spans="2:9" ht="15">
      <c r="B2" s="3" t="s">
        <v>3</v>
      </c>
      <c r="C2" s="3" t="s">
        <v>36</v>
      </c>
      <c r="F2" s="3" t="s">
        <v>3</v>
      </c>
      <c r="G2" s="3" t="s">
        <v>50</v>
      </c>
      <c r="H2" s="3" t="s">
        <v>36</v>
      </c>
      <c r="I2" s="1" t="s">
        <v>37</v>
      </c>
    </row>
    <row r="3" spans="2:9">
      <c r="B3" t="s">
        <v>147</v>
      </c>
      <c r="C3" t="e">
        <f>_xlfn.XLOOKUP(tblCharacters[[#This Row],[Product Code]],tblProduct2[Product Code],tblProduct2[Product Name])</f>
        <v>#N/A</v>
      </c>
      <c r="F3" t="s">
        <v>14</v>
      </c>
      <c r="G3" t="str">
        <f>MID(F3,FIND("-",F3)+1,FIND("-",F3,FIND("-",F3)+1)-FIND("-",F3)-1)</f>
        <v>HW</v>
      </c>
      <c r="H3" t="s">
        <v>38</v>
      </c>
      <c r="I3" s="2">
        <v>64</v>
      </c>
    </row>
    <row r="4" spans="2:9" ht="14.25" customHeight="1">
      <c r="B4" t="s">
        <v>7</v>
      </c>
      <c r="C4" t="str">
        <f>_xlfn.XLOOKUP(tblCharacters[[#This Row],[Product Code]],tblProduct2[Product Code],tblProduct2[Product Name])</f>
        <v>Lever Arch File Pack</v>
      </c>
      <c r="F4" s="10" t="s">
        <v>146</v>
      </c>
      <c r="G4" t="str">
        <f t="shared" ref="G4:G14" si="0">MID(F4,FIND("-",F4)+1,FIND("-",F4,FIND("-",F4)+1)-FIND("-",F4)-1)</f>
        <v>HW</v>
      </c>
      <c r="H4" t="s">
        <v>39</v>
      </c>
      <c r="I4" s="2">
        <v>22</v>
      </c>
    </row>
    <row r="5" spans="2:9">
      <c r="B5" t="s">
        <v>9</v>
      </c>
      <c r="C5" t="str">
        <f>_xlfn.XLOOKUP(tblCharacters[[#This Row],[Product Code]],tblProduct2[Product Code],tblProduct2[Product Name])</f>
        <v>Premium Notebook Pack</v>
      </c>
      <c r="F5" t="s">
        <v>19</v>
      </c>
      <c r="G5" t="str">
        <f t="shared" si="0"/>
        <v>HW</v>
      </c>
      <c r="H5" t="s">
        <v>40</v>
      </c>
      <c r="I5" s="2">
        <v>48</v>
      </c>
    </row>
    <row r="6" spans="2:9">
      <c r="B6" t="s">
        <v>11</v>
      </c>
      <c r="C6" t="str">
        <f>_xlfn.XLOOKUP(tblCharacters[[#This Row],[Product Code]],tblProduct2[Product Code],tblProduct2[Product Name])</f>
        <v>A4 Printer Paper Box</v>
      </c>
      <c r="F6" t="s">
        <v>25</v>
      </c>
      <c r="G6" t="str">
        <f t="shared" si="0"/>
        <v>HW</v>
      </c>
      <c r="H6" t="s">
        <v>41</v>
      </c>
      <c r="I6" s="2">
        <v>115</v>
      </c>
    </row>
    <row r="7" spans="2:9">
      <c r="B7" t="s">
        <v>9</v>
      </c>
      <c r="C7" t="str">
        <f>_xlfn.XLOOKUP(tblCharacters[[#This Row],[Product Code]],tblProduct2[Product Code],tblProduct2[Product Name])</f>
        <v>Premium Notebook Pack</v>
      </c>
      <c r="F7" t="s">
        <v>11</v>
      </c>
      <c r="G7" t="str">
        <f t="shared" si="0"/>
        <v>OFF</v>
      </c>
      <c r="H7" t="s">
        <v>42</v>
      </c>
      <c r="I7" s="2">
        <v>12.5</v>
      </c>
    </row>
    <row r="8" spans="2:9">
      <c r="B8" t="s">
        <v>13</v>
      </c>
      <c r="C8" t="str">
        <f>_xlfn.XLOOKUP(tblCharacters[[#This Row],[Product Code]],tblProduct2[Product Code],tblProduct2[Product Name])</f>
        <v>Blue Ballpoint Pens (Pack 20)</v>
      </c>
      <c r="F8" t="s">
        <v>9</v>
      </c>
      <c r="G8" t="str">
        <f t="shared" si="0"/>
        <v>OFF</v>
      </c>
      <c r="H8" t="s">
        <v>43</v>
      </c>
      <c r="I8" s="2">
        <v>8.25</v>
      </c>
    </row>
    <row r="9" spans="2:9">
      <c r="B9" t="s">
        <v>14</v>
      </c>
      <c r="C9" t="str">
        <f>_xlfn.XLOOKUP(tblCharacters[[#This Row],[Product Code]],tblProduct2[Product Code],tblProduct2[Product Name])</f>
        <v>Laptop Docking Station</v>
      </c>
      <c r="F9" t="s">
        <v>13</v>
      </c>
      <c r="G9" t="str">
        <f t="shared" si="0"/>
        <v>OFF</v>
      </c>
      <c r="H9" t="s">
        <v>44</v>
      </c>
      <c r="I9" s="2">
        <v>6.75</v>
      </c>
    </row>
    <row r="10" spans="2:9">
      <c r="B10" t="s">
        <v>11</v>
      </c>
      <c r="C10" t="str">
        <f>_xlfn.XLOOKUP(tblCharacters[[#This Row],[Product Code]],tblProduct2[Product Code],tblProduct2[Product Name])</f>
        <v>A4 Printer Paper Box</v>
      </c>
      <c r="F10" t="s">
        <v>7</v>
      </c>
      <c r="G10" t="str">
        <f t="shared" si="0"/>
        <v>OFF</v>
      </c>
      <c r="H10" t="s">
        <v>45</v>
      </c>
      <c r="I10" s="2">
        <v>15.5</v>
      </c>
    </row>
    <row r="11" spans="2:9">
      <c r="B11" t="s">
        <v>16</v>
      </c>
      <c r="C11" t="e">
        <f>_xlfn.XLOOKUP(tblCharacters[[#This Row],[Product Code]],tblProduct2[Product Code],tblProduct2[Product Name])</f>
        <v>#N/A</v>
      </c>
      <c r="F11" t="s">
        <v>17</v>
      </c>
      <c r="G11" t="str">
        <f t="shared" si="0"/>
        <v>FUR</v>
      </c>
      <c r="H11" t="s">
        <v>46</v>
      </c>
      <c r="I11" s="2">
        <v>185</v>
      </c>
    </row>
    <row r="12" spans="2:9">
      <c r="B12" t="s">
        <v>17</v>
      </c>
      <c r="C12" t="str">
        <f>_xlfn.XLOOKUP(tblCharacters[[#This Row],[Product Code]],tblProduct2[Product Code],tblProduct2[Product Name])</f>
        <v>Ergonomic Office Chair</v>
      </c>
      <c r="F12" t="s">
        <v>22</v>
      </c>
      <c r="G12" t="str">
        <f t="shared" si="0"/>
        <v>FUR</v>
      </c>
      <c r="H12" t="s">
        <v>47</v>
      </c>
      <c r="I12" s="2">
        <v>420</v>
      </c>
    </row>
    <row r="13" spans="2:9">
      <c r="B13" t="s">
        <v>19</v>
      </c>
      <c r="C13" t="str">
        <f>_xlfn.XLOOKUP(tblCharacters[[#This Row],[Product Code]],tblProduct2[Product Code],tblProduct2[Product Name])</f>
        <v>Dual Monitor Arm</v>
      </c>
      <c r="F13" t="s">
        <v>31</v>
      </c>
      <c r="G13" t="str">
        <f t="shared" si="0"/>
        <v>TEC</v>
      </c>
      <c r="H13" t="s">
        <v>48</v>
      </c>
      <c r="I13" s="2">
        <v>145</v>
      </c>
    </row>
    <row r="14" spans="2:9">
      <c r="B14" t="s">
        <v>9</v>
      </c>
      <c r="C14" t="str">
        <f>_xlfn.XLOOKUP(tblCharacters[[#This Row],[Product Code]],tblProduct2[Product Code],tblProduct2[Product Name])</f>
        <v>Premium Notebook Pack</v>
      </c>
      <c r="F14" t="s">
        <v>5</v>
      </c>
      <c r="G14" t="str">
        <f t="shared" si="0"/>
        <v>TEC</v>
      </c>
      <c r="H14" t="s">
        <v>49</v>
      </c>
      <c r="I14" s="2">
        <v>28</v>
      </c>
    </row>
    <row r="15" spans="2:9">
      <c r="B15" t="s">
        <v>11</v>
      </c>
      <c r="C15" t="str">
        <f>_xlfn.XLOOKUP(tblCharacters[[#This Row],[Product Code]],tblProduct2[Product Code],tblProduct2[Product Name])</f>
        <v>A4 Printer Paper Box</v>
      </c>
    </row>
    <row r="16" spans="2:9">
      <c r="B16" t="s">
        <v>22</v>
      </c>
      <c r="C16" t="str">
        <f>_xlfn.XLOOKUP(tblCharacters[[#This Row],[Product Code]],tblProduct2[Product Code],tblProduct2[Product Name])</f>
        <v>Height Adjustable Desk</v>
      </c>
    </row>
    <row r="17" spans="2:3">
      <c r="B17" t="s">
        <v>14</v>
      </c>
      <c r="C17" t="str">
        <f>_xlfn.XLOOKUP(tblCharacters[[#This Row],[Product Code]],tblProduct2[Product Code],tblProduct2[Product Name])</f>
        <v>Laptop Docking Station</v>
      </c>
    </row>
    <row r="18" spans="2:3">
      <c r="B18" t="s">
        <v>7</v>
      </c>
      <c r="C18" t="str">
        <f>_xlfn.XLOOKUP(tblCharacters[[#This Row],[Product Code]],tblProduct2[Product Code],tblProduct2[Product Name])</f>
        <v>Lever Arch File Pack</v>
      </c>
    </row>
    <row r="19" spans="2:3">
      <c r="B19" t="s">
        <v>11</v>
      </c>
      <c r="C19" t="str">
        <f>_xlfn.XLOOKUP(tblCharacters[[#This Row],[Product Code]],tblProduct2[Product Code],tblProduct2[Product Name])</f>
        <v>A4 Printer Paper Box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E975-E604-4ED1-9C5F-BDFA51C44D56}">
  <dimension ref="B2:I19"/>
  <sheetViews>
    <sheetView showGridLines="0" workbookViewId="0">
      <selection activeCell="C4" sqref="C4"/>
    </sheetView>
  </sheetViews>
  <sheetFormatPr defaultRowHeight="14.25"/>
  <cols>
    <col min="2" max="2" width="14.375" customWidth="1"/>
    <col min="3" max="3" width="24.5" customWidth="1"/>
    <col min="5" max="5" width="10.5" customWidth="1"/>
    <col min="6" max="6" width="17.375" customWidth="1"/>
    <col min="7" max="7" width="11.875" customWidth="1"/>
    <col min="8" max="8" width="27.375" customWidth="1"/>
    <col min="9" max="9" width="11.375" customWidth="1"/>
  </cols>
  <sheetData>
    <row r="2" spans="2:9" ht="15">
      <c r="B2" s="3" t="s">
        <v>3</v>
      </c>
      <c r="C2" s="3" t="s">
        <v>36</v>
      </c>
      <c r="F2" s="3" t="s">
        <v>3</v>
      </c>
      <c r="G2" s="3" t="s">
        <v>50</v>
      </c>
      <c r="H2" s="3" t="s">
        <v>36</v>
      </c>
      <c r="I2" s="1" t="s">
        <v>37</v>
      </c>
    </row>
    <row r="3" spans="2:9">
      <c r="B3" t="s">
        <v>5</v>
      </c>
      <c r="C3" t="str">
        <f>_xlfn.XLOOKUP(tblsubstitute[[#This Row],[Product Code]],tblProduct[Product Code],tblProduct[Product Name])</f>
        <v>USB-C Hub</v>
      </c>
      <c r="F3" t="s">
        <v>14</v>
      </c>
      <c r="G3" t="str">
        <f>MID(F3,FIND("-",F3)+1,FIND("-",F3,FIND("-",F3)+1)-FIND("-",F3)-1)</f>
        <v>HW</v>
      </c>
      <c r="H3" t="s">
        <v>38</v>
      </c>
      <c r="I3" s="2">
        <v>64</v>
      </c>
    </row>
    <row r="4" spans="2:9">
      <c r="B4" t="s">
        <v>7</v>
      </c>
      <c r="C4" t="str">
        <f>_xlfn.XLOOKUP(tblsubstitute[[#This Row],[Product Code]],tblProduct[Product Code],tblProduct[Product Name])</f>
        <v>Lever Arch File Pack</v>
      </c>
      <c r="F4" t="s">
        <v>16</v>
      </c>
      <c r="G4" t="str">
        <f t="shared" ref="G4:G14" si="0">MID(F4,FIND("-",F4)+1,FIND("-",F4,FIND("-",F4)+1)-FIND("-",F4)-1)</f>
        <v>HW</v>
      </c>
      <c r="H4" t="s">
        <v>39</v>
      </c>
      <c r="I4" s="2">
        <v>22</v>
      </c>
    </row>
    <row r="5" spans="2:9">
      <c r="B5" t="s">
        <v>9</v>
      </c>
      <c r="C5" t="str">
        <f>_xlfn.XLOOKUP(tblsubstitute[[#This Row],[Product Code]],tblProduct[Product Code],tblProduct[Product Name])</f>
        <v>Premium Notebook Pack</v>
      </c>
      <c r="F5" t="s">
        <v>19</v>
      </c>
      <c r="G5" t="str">
        <f t="shared" si="0"/>
        <v>HW</v>
      </c>
      <c r="H5" t="s">
        <v>40</v>
      </c>
      <c r="I5" s="2">
        <v>48</v>
      </c>
    </row>
    <row r="6" spans="2:9">
      <c r="B6" t="s">
        <v>11</v>
      </c>
      <c r="C6" t="e">
        <f>_xlfn.XLOOKUP(tblsubstitute[[#This Row],[Product Code]],tblProduct[Product Code],tblProduct[Product Name])</f>
        <v>#N/A</v>
      </c>
      <c r="F6" t="s">
        <v>25</v>
      </c>
      <c r="G6" t="str">
        <f t="shared" si="0"/>
        <v>HW</v>
      </c>
      <c r="H6" t="s">
        <v>41</v>
      </c>
      <c r="I6" s="2">
        <v>115</v>
      </c>
    </row>
    <row r="7" spans="2:9">
      <c r="B7" t="s">
        <v>9</v>
      </c>
      <c r="C7" t="str">
        <f>_xlfn.XLOOKUP(tblsubstitute[[#This Row],[Product Code]],tblProduct[Product Code],tblProduct[Product Name])</f>
        <v>Premium Notebook Pack</v>
      </c>
      <c r="F7" t="s">
        <v>144</v>
      </c>
      <c r="G7" t="str">
        <f t="shared" si="0"/>
        <v>OFF</v>
      </c>
      <c r="H7" t="s">
        <v>42</v>
      </c>
      <c r="I7" s="2">
        <v>12.5</v>
      </c>
    </row>
    <row r="8" spans="2:9">
      <c r="B8" t="s">
        <v>13</v>
      </c>
      <c r="C8" t="str">
        <f>_xlfn.XLOOKUP(tblsubstitute[[#This Row],[Product Code]],tblProduct[Product Code],tblProduct[Product Name])</f>
        <v>Blue Ballpoint Pens (Pack 20)</v>
      </c>
      <c r="F8" t="s">
        <v>9</v>
      </c>
      <c r="G8" t="str">
        <f t="shared" si="0"/>
        <v>OFF</v>
      </c>
      <c r="H8" t="s">
        <v>43</v>
      </c>
      <c r="I8" s="2">
        <v>8.25</v>
      </c>
    </row>
    <row r="9" spans="2:9">
      <c r="B9" t="s">
        <v>14</v>
      </c>
      <c r="C9" t="str">
        <f>_xlfn.XLOOKUP(tblsubstitute[[#This Row],[Product Code]],tblProduct[Product Code],tblProduct[Product Name])</f>
        <v>Laptop Docking Station</v>
      </c>
      <c r="F9" t="s">
        <v>13</v>
      </c>
      <c r="G9" t="str">
        <f t="shared" si="0"/>
        <v>OFF</v>
      </c>
      <c r="H9" t="s">
        <v>44</v>
      </c>
      <c r="I9" s="2">
        <v>6.75</v>
      </c>
    </row>
    <row r="10" spans="2:9">
      <c r="B10" t="s">
        <v>11</v>
      </c>
      <c r="C10" t="e">
        <f>_xlfn.XLOOKUP(tblsubstitute[[#This Row],[Product Code]],tblProduct[Product Code],tblProduct[Product Name])</f>
        <v>#N/A</v>
      </c>
      <c r="F10" t="s">
        <v>7</v>
      </c>
      <c r="G10" t="str">
        <f t="shared" si="0"/>
        <v>OFF</v>
      </c>
      <c r="H10" t="s">
        <v>45</v>
      </c>
      <c r="I10" s="2">
        <v>15.5</v>
      </c>
    </row>
    <row r="11" spans="2:9">
      <c r="B11" t="s">
        <v>16</v>
      </c>
      <c r="C11" t="str">
        <f>_xlfn.XLOOKUP(tblsubstitute[[#This Row],[Product Code]],tblProduct[Product Code],tblProduct[Product Name])</f>
        <v>Wireless Keyboard Set</v>
      </c>
      <c r="F11" t="s">
        <v>145</v>
      </c>
      <c r="G11" t="str">
        <f t="shared" si="0"/>
        <v>FUR</v>
      </c>
      <c r="H11" t="s">
        <v>46</v>
      </c>
      <c r="I11" s="2">
        <v>185</v>
      </c>
    </row>
    <row r="12" spans="2:9">
      <c r="B12" t="s">
        <v>17</v>
      </c>
      <c r="C12" t="e">
        <f>_xlfn.XLOOKUP(tblsubstitute[[#This Row],[Product Code]],tblProduct[Product Code],tblProduct[Product Name])</f>
        <v>#N/A</v>
      </c>
      <c r="F12" t="s">
        <v>22</v>
      </c>
      <c r="G12" t="str">
        <f t="shared" si="0"/>
        <v>FUR</v>
      </c>
      <c r="H12" t="s">
        <v>47</v>
      </c>
      <c r="I12" s="2">
        <v>420</v>
      </c>
    </row>
    <row r="13" spans="2:9">
      <c r="B13" t="s">
        <v>19</v>
      </c>
      <c r="C13" t="str">
        <f>_xlfn.XLOOKUP(tblsubstitute[[#This Row],[Product Code]],tblProduct[Product Code],tblProduct[Product Name])</f>
        <v>Dual Monitor Arm</v>
      </c>
      <c r="F13" t="s">
        <v>31</v>
      </c>
      <c r="G13" t="str">
        <f t="shared" si="0"/>
        <v>TEC</v>
      </c>
      <c r="H13" t="s">
        <v>48</v>
      </c>
      <c r="I13" s="2">
        <v>145</v>
      </c>
    </row>
    <row r="14" spans="2:9">
      <c r="B14" t="s">
        <v>9</v>
      </c>
      <c r="C14" t="str">
        <f>_xlfn.XLOOKUP(tblsubstitute[[#This Row],[Product Code]],tblProduct[Product Code],tblProduct[Product Name])</f>
        <v>Premium Notebook Pack</v>
      </c>
      <c r="F14" t="s">
        <v>5</v>
      </c>
      <c r="G14" t="str">
        <f t="shared" si="0"/>
        <v>TEC</v>
      </c>
      <c r="H14" t="s">
        <v>49</v>
      </c>
      <c r="I14" s="2">
        <v>28</v>
      </c>
    </row>
    <row r="15" spans="2:9">
      <c r="B15" t="s">
        <v>11</v>
      </c>
      <c r="C15" t="e">
        <f>_xlfn.XLOOKUP(tblsubstitute[[#This Row],[Product Code]],tblProduct[Product Code],tblProduct[Product Name])</f>
        <v>#N/A</v>
      </c>
    </row>
    <row r="16" spans="2:9">
      <c r="B16" t="s">
        <v>22</v>
      </c>
      <c r="C16" t="str">
        <f>_xlfn.XLOOKUP(tblsubstitute[[#This Row],[Product Code]],tblProduct[Product Code],tblProduct[Product Name])</f>
        <v>Height Adjustable Desk</v>
      </c>
    </row>
    <row r="17" spans="2:3">
      <c r="B17" t="s">
        <v>14</v>
      </c>
      <c r="C17" t="str">
        <f>_xlfn.XLOOKUP(tblsubstitute[[#This Row],[Product Code]],tblProduct[Product Code],tblProduct[Product Name])</f>
        <v>Laptop Docking Station</v>
      </c>
    </row>
    <row r="18" spans="2:3">
      <c r="B18" t="s">
        <v>7</v>
      </c>
      <c r="C18" t="str">
        <f>_xlfn.XLOOKUP(tblsubstitute[[#This Row],[Product Code]],tblProduct[Product Code],tblProduct[Product Name])</f>
        <v>Lever Arch File Pack</v>
      </c>
    </row>
    <row r="19" spans="2:3">
      <c r="B19" t="s">
        <v>11</v>
      </c>
      <c r="C19" t="e">
        <f>_xlfn.XLOOKUP(tblsubstitute[[#This Row],[Product Code]],tblProduct[Product Code],tblProduct[Product Name])</f>
        <v>#N/A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FF8C-E600-45D1-B239-B9AC2DE16580}">
  <dimension ref="B2:H10"/>
  <sheetViews>
    <sheetView showGridLines="0" zoomScale="115" zoomScaleNormal="115" workbookViewId="0">
      <selection activeCell="D4" sqref="D4"/>
    </sheetView>
  </sheetViews>
  <sheetFormatPr defaultRowHeight="14.25"/>
  <cols>
    <col min="2" max="2" width="13.5" customWidth="1"/>
    <col min="3" max="3" width="10.625" customWidth="1"/>
    <col min="4" max="4" width="9.625" customWidth="1"/>
    <col min="7" max="7" width="12.75" customWidth="1"/>
    <col min="8" max="8" width="11.75" customWidth="1"/>
  </cols>
  <sheetData>
    <row r="2" spans="2:8" ht="15">
      <c r="B2" s="16" t="s">
        <v>150</v>
      </c>
      <c r="C2" s="16" t="s">
        <v>151</v>
      </c>
      <c r="D2" s="16" t="s">
        <v>149</v>
      </c>
      <c r="G2" s="15" t="s">
        <v>148</v>
      </c>
      <c r="H2" s="15" t="s">
        <v>149</v>
      </c>
    </row>
    <row r="3" spans="2:8">
      <c r="B3" t="s">
        <v>152</v>
      </c>
      <c r="C3" s="14">
        <v>0.50000000040000003</v>
      </c>
      <c r="D3" s="17" t="e">
        <f>_xlfn.XLOOKUP(tblShipments[[#This Row],[Weight]],tblWeights[Weight (kg)],tblWeights[Price])</f>
        <v>#N/A</v>
      </c>
      <c r="G3" s="12">
        <v>0.5</v>
      </c>
      <c r="H3" s="11">
        <v>4.95</v>
      </c>
    </row>
    <row r="4" spans="2:8">
      <c r="B4" t="s">
        <v>153</v>
      </c>
      <c r="C4" s="14">
        <v>1.0000000002</v>
      </c>
      <c r="D4" s="17" t="e">
        <f>_xlfn.XLOOKUP(tblShipments[[#This Row],[Weight]],tblWeights[Weight (kg)],tblWeights[Price])</f>
        <v>#N/A</v>
      </c>
      <c r="G4" s="12">
        <v>1</v>
      </c>
      <c r="H4" s="11">
        <v>5.95</v>
      </c>
    </row>
    <row r="5" spans="2:8">
      <c r="B5" t="s">
        <v>154</v>
      </c>
      <c r="C5" s="14">
        <v>2.4999999997</v>
      </c>
      <c r="D5" s="17" t="e">
        <f>_xlfn.XLOOKUP(tblShipments[[#This Row],[Weight]],tblWeights[Weight (kg)],tblWeights[Price])</f>
        <v>#N/A</v>
      </c>
      <c r="G5" s="12">
        <v>2.5</v>
      </c>
      <c r="H5" s="11">
        <v>7.95</v>
      </c>
    </row>
    <row r="6" spans="2:8">
      <c r="B6" t="s">
        <v>155</v>
      </c>
      <c r="C6" s="14">
        <v>3.5000000010000001</v>
      </c>
      <c r="D6" s="17" t="e">
        <f>_xlfn.XLOOKUP(tblShipments[[#This Row],[Weight]],tblWeights[Weight (kg)],tblWeights[Price])</f>
        <v>#N/A</v>
      </c>
      <c r="G6" s="12">
        <v>3.5</v>
      </c>
      <c r="H6" s="11">
        <v>9.9499999999999993</v>
      </c>
    </row>
    <row r="7" spans="2:8">
      <c r="B7" t="s">
        <v>156</v>
      </c>
      <c r="C7" s="14">
        <v>5.0000000003</v>
      </c>
      <c r="D7" s="17" t="e">
        <f>_xlfn.XLOOKUP(tblShipments[[#This Row],[Weight]],tblWeights[Weight (kg)],tblWeights[Price])</f>
        <v>#N/A</v>
      </c>
      <c r="G7" s="12">
        <v>5</v>
      </c>
      <c r="H7" s="11">
        <v>11.95</v>
      </c>
    </row>
    <row r="8" spans="2:8">
      <c r="B8" t="s">
        <v>157</v>
      </c>
      <c r="C8" s="14">
        <v>3.4999999996</v>
      </c>
      <c r="D8" s="17" t="e">
        <f>_xlfn.XLOOKUP(tblShipments[[#This Row],[Weight]],tblWeights[Weight (kg)],tblWeights[Price])</f>
        <v>#N/A</v>
      </c>
    </row>
    <row r="9" spans="2:8">
      <c r="B9" t="s">
        <v>158</v>
      </c>
      <c r="C9" s="14">
        <v>2.5000000005</v>
      </c>
      <c r="D9" s="17" t="e">
        <f>_xlfn.XLOOKUP(tblShipments[[#This Row],[Weight]],tblWeights[Weight (kg)],tblWeights[Price])</f>
        <v>#N/A</v>
      </c>
    </row>
    <row r="10" spans="2:8">
      <c r="B10" t="s">
        <v>159</v>
      </c>
      <c r="C10" s="14">
        <v>0.49999999979999998</v>
      </c>
      <c r="D10" s="17" t="e">
        <f>_xlfn.XLOOKUP(tblShipments[[#This Row],[Weight]],tblWeights[Weight (kg)],tblWeights[Price])</f>
        <v>#N/A</v>
      </c>
    </row>
  </sheetData>
  <pageMargins left="0.7" right="0.7" top="0.75" bottom="0.75" header="0.3" footer="0.3"/>
  <ignoredErrors>
    <ignoredError sqref="G3:G7" calculatedColumn="1"/>
  </ignoredErrors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1C35-D714-48CA-837F-B37B4A27D386}">
  <dimension ref="B2:N27"/>
  <sheetViews>
    <sheetView showGridLines="0" workbookViewId="0">
      <selection activeCell="B7" sqref="B7"/>
    </sheetView>
  </sheetViews>
  <sheetFormatPr defaultRowHeight="14.25"/>
  <cols>
    <col min="1" max="1" width="6" customWidth="1"/>
    <col min="2" max="2" width="12.5" bestFit="1" customWidth="1"/>
    <col min="3" max="3" width="6.25" customWidth="1"/>
    <col min="4" max="4" width="11.25" customWidth="1"/>
    <col min="5" max="5" width="10.125" customWidth="1"/>
    <col min="6" max="6" width="19" bestFit="1" customWidth="1"/>
    <col min="7" max="7" width="12.875" customWidth="1"/>
    <col min="8" max="8" width="18.375" bestFit="1" customWidth="1"/>
    <col min="10" max="10" width="11.25" customWidth="1"/>
    <col min="11" max="11" width="10.125" customWidth="1"/>
    <col min="12" max="12" width="19" bestFit="1" customWidth="1"/>
    <col min="13" max="13" width="12.875" customWidth="1"/>
    <col min="14" max="14" width="18.375" bestFit="1" customWidth="1"/>
  </cols>
  <sheetData>
    <row r="2" spans="2:14" ht="15">
      <c r="B2" s="19" t="s">
        <v>160</v>
      </c>
      <c r="D2" s="24" t="s">
        <v>0</v>
      </c>
      <c r="E2" s="23" t="s">
        <v>160</v>
      </c>
      <c r="F2" s="21" t="s">
        <v>2</v>
      </c>
      <c r="G2" s="21" t="s">
        <v>161</v>
      </c>
      <c r="H2" s="21" t="s">
        <v>162</v>
      </c>
      <c r="J2" s="25" t="s">
        <v>0</v>
      </c>
      <c r="K2" s="26" t="s">
        <v>160</v>
      </c>
      <c r="L2" s="13" t="s">
        <v>2</v>
      </c>
      <c r="M2" s="13" t="s">
        <v>161</v>
      </c>
      <c r="N2" s="13" t="s">
        <v>162</v>
      </c>
    </row>
    <row r="3" spans="2:14">
      <c r="B3" s="20" t="s">
        <v>167</v>
      </c>
      <c r="D3" s="18">
        <v>46143</v>
      </c>
      <c r="E3" s="22" t="s">
        <v>163</v>
      </c>
      <c r="F3" t="s">
        <v>164</v>
      </c>
      <c r="G3" t="s">
        <v>165</v>
      </c>
      <c r="H3" t="s">
        <v>166</v>
      </c>
      <c r="J3" s="18"/>
    </row>
    <row r="4" spans="2:14">
      <c r="D4" s="18">
        <v>46143</v>
      </c>
      <c r="E4" s="22" t="s">
        <v>167</v>
      </c>
      <c r="F4" t="s">
        <v>168</v>
      </c>
      <c r="G4" t="s">
        <v>169</v>
      </c>
      <c r="H4" t="s">
        <v>166</v>
      </c>
      <c r="J4" s="18"/>
    </row>
    <row r="5" spans="2:14" ht="15">
      <c r="B5" s="19" t="s">
        <v>189</v>
      </c>
      <c r="D5" s="18">
        <v>46144</v>
      </c>
      <c r="E5" s="22" t="s">
        <v>163</v>
      </c>
      <c r="F5" t="s">
        <v>164</v>
      </c>
      <c r="G5" t="s">
        <v>165</v>
      </c>
      <c r="H5" t="s">
        <v>170</v>
      </c>
      <c r="J5" s="18"/>
    </row>
    <row r="6" spans="2:14">
      <c r="B6" s="20" t="str">
        <f>_xlfn.XLOOKUP(B3,tblTickets[Ticket ID],tblTickets[Status])</f>
        <v>Logged</v>
      </c>
      <c r="D6" s="18">
        <v>46144</v>
      </c>
      <c r="E6" s="22" t="s">
        <v>171</v>
      </c>
      <c r="F6" t="s">
        <v>172</v>
      </c>
      <c r="G6" t="s">
        <v>173</v>
      </c>
      <c r="H6" t="s">
        <v>166</v>
      </c>
      <c r="J6" s="18"/>
    </row>
    <row r="7" spans="2:14">
      <c r="D7" s="18">
        <v>46145</v>
      </c>
      <c r="E7" s="22" t="s">
        <v>174</v>
      </c>
      <c r="F7" t="s">
        <v>175</v>
      </c>
      <c r="G7" t="s">
        <v>176</v>
      </c>
      <c r="H7" t="s">
        <v>166</v>
      </c>
      <c r="J7" s="18"/>
    </row>
    <row r="8" spans="2:14">
      <c r="D8" s="18">
        <v>46145</v>
      </c>
      <c r="E8" s="22" t="s">
        <v>167</v>
      </c>
      <c r="F8" t="s">
        <v>168</v>
      </c>
      <c r="G8" t="s">
        <v>169</v>
      </c>
      <c r="H8" t="s">
        <v>170</v>
      </c>
      <c r="J8" s="18"/>
    </row>
    <row r="9" spans="2:14">
      <c r="D9" s="18">
        <v>46146</v>
      </c>
      <c r="E9" s="22" t="s">
        <v>163</v>
      </c>
      <c r="F9" t="s">
        <v>164</v>
      </c>
      <c r="G9" t="s">
        <v>177</v>
      </c>
      <c r="H9" t="s">
        <v>178</v>
      </c>
      <c r="J9" s="18"/>
    </row>
    <row r="10" spans="2:14">
      <c r="D10" s="18">
        <v>46146</v>
      </c>
      <c r="E10" s="22" t="s">
        <v>179</v>
      </c>
      <c r="F10" t="s">
        <v>180</v>
      </c>
      <c r="G10" t="s">
        <v>181</v>
      </c>
      <c r="H10" t="s">
        <v>166</v>
      </c>
      <c r="J10" s="18"/>
    </row>
    <row r="11" spans="2:14">
      <c r="D11" s="18">
        <v>46147</v>
      </c>
      <c r="E11" s="22" t="s">
        <v>171</v>
      </c>
      <c r="F11" t="s">
        <v>172</v>
      </c>
      <c r="G11" t="s">
        <v>173</v>
      </c>
      <c r="H11" t="s">
        <v>170</v>
      </c>
      <c r="J11" s="18"/>
    </row>
    <row r="12" spans="2:14">
      <c r="D12" s="18">
        <v>46147</v>
      </c>
      <c r="E12" s="22" t="s">
        <v>174</v>
      </c>
      <c r="F12" t="s">
        <v>175</v>
      </c>
      <c r="G12" t="s">
        <v>176</v>
      </c>
      <c r="H12" t="s">
        <v>170</v>
      </c>
      <c r="J12" s="18"/>
    </row>
    <row r="13" spans="2:14">
      <c r="D13" s="18">
        <v>46148</v>
      </c>
      <c r="E13" s="22" t="s">
        <v>167</v>
      </c>
      <c r="F13" t="s">
        <v>168</v>
      </c>
      <c r="G13" t="s">
        <v>169</v>
      </c>
      <c r="H13" t="s">
        <v>178</v>
      </c>
      <c r="J13" s="18"/>
    </row>
    <row r="14" spans="2:14">
      <c r="D14" s="18">
        <v>46148</v>
      </c>
      <c r="E14" s="22" t="s">
        <v>163</v>
      </c>
      <c r="F14" t="s">
        <v>164</v>
      </c>
      <c r="G14" t="s">
        <v>177</v>
      </c>
      <c r="H14" t="s">
        <v>182</v>
      </c>
      <c r="J14" s="18"/>
    </row>
    <row r="15" spans="2:14">
      <c r="D15" s="18">
        <v>46149</v>
      </c>
      <c r="E15" s="22" t="s">
        <v>179</v>
      </c>
      <c r="F15" t="s">
        <v>180</v>
      </c>
      <c r="G15" t="s">
        <v>181</v>
      </c>
      <c r="H15" t="s">
        <v>170</v>
      </c>
    </row>
    <row r="16" spans="2:14">
      <c r="D16" s="18">
        <v>46149</v>
      </c>
      <c r="E16" s="22" t="s">
        <v>183</v>
      </c>
      <c r="F16" t="s">
        <v>184</v>
      </c>
      <c r="G16" t="s">
        <v>185</v>
      </c>
      <c r="H16" t="s">
        <v>166</v>
      </c>
    </row>
    <row r="17" spans="4:8">
      <c r="D17" s="18">
        <v>46150</v>
      </c>
      <c r="E17" s="22" t="s">
        <v>174</v>
      </c>
      <c r="F17" t="s">
        <v>175</v>
      </c>
      <c r="G17" t="s">
        <v>176</v>
      </c>
      <c r="H17" t="s">
        <v>178</v>
      </c>
    </row>
    <row r="18" spans="4:8">
      <c r="D18" s="18">
        <v>46150</v>
      </c>
      <c r="E18" s="22" t="s">
        <v>171</v>
      </c>
      <c r="F18" t="s">
        <v>172</v>
      </c>
      <c r="G18" t="s">
        <v>173</v>
      </c>
      <c r="H18" t="s">
        <v>186</v>
      </c>
    </row>
    <row r="19" spans="4:8">
      <c r="D19" s="18">
        <v>46151</v>
      </c>
      <c r="E19" s="22" t="s">
        <v>167</v>
      </c>
      <c r="F19" t="s">
        <v>168</v>
      </c>
      <c r="G19" t="s">
        <v>169</v>
      </c>
      <c r="H19" t="s">
        <v>186</v>
      </c>
    </row>
    <row r="20" spans="4:8">
      <c r="D20" s="18">
        <v>46151</v>
      </c>
      <c r="E20" s="22" t="s">
        <v>163</v>
      </c>
      <c r="F20" t="s">
        <v>164</v>
      </c>
      <c r="G20" t="s">
        <v>177</v>
      </c>
      <c r="H20" t="s">
        <v>186</v>
      </c>
    </row>
    <row r="21" spans="4:8">
      <c r="D21" s="18">
        <v>46152</v>
      </c>
      <c r="E21" s="22" t="s">
        <v>179</v>
      </c>
      <c r="F21" t="s">
        <v>180</v>
      </c>
      <c r="G21" t="s">
        <v>181</v>
      </c>
      <c r="H21" t="s">
        <v>178</v>
      </c>
    </row>
    <row r="22" spans="4:8">
      <c r="D22" s="18">
        <v>46152</v>
      </c>
      <c r="E22" s="22" t="s">
        <v>183</v>
      </c>
      <c r="F22" t="s">
        <v>184</v>
      </c>
      <c r="G22" t="s">
        <v>185</v>
      </c>
      <c r="H22" t="s">
        <v>170</v>
      </c>
    </row>
    <row r="23" spans="4:8">
      <c r="D23" s="18">
        <v>46153</v>
      </c>
      <c r="E23" s="22" t="s">
        <v>174</v>
      </c>
      <c r="F23" t="s">
        <v>175</v>
      </c>
      <c r="G23" t="s">
        <v>176</v>
      </c>
      <c r="H23" t="s">
        <v>182</v>
      </c>
    </row>
    <row r="24" spans="4:8">
      <c r="D24" s="18">
        <v>46153</v>
      </c>
      <c r="E24" s="22" t="s">
        <v>187</v>
      </c>
      <c r="F24" t="s">
        <v>188</v>
      </c>
      <c r="G24" t="s">
        <v>165</v>
      </c>
      <c r="H24" t="s">
        <v>166</v>
      </c>
    </row>
    <row r="25" spans="4:8">
      <c r="D25" s="18">
        <v>46155</v>
      </c>
      <c r="E25" s="22" t="s">
        <v>187</v>
      </c>
      <c r="F25" t="s">
        <v>188</v>
      </c>
      <c r="G25" t="s">
        <v>165</v>
      </c>
      <c r="H25" t="s">
        <v>170</v>
      </c>
    </row>
    <row r="26" spans="4:8">
      <c r="D26" s="18">
        <v>46156</v>
      </c>
      <c r="E26" s="22" t="s">
        <v>174</v>
      </c>
      <c r="F26" t="s">
        <v>175</v>
      </c>
      <c r="G26" t="s">
        <v>176</v>
      </c>
      <c r="H26" t="s">
        <v>186</v>
      </c>
    </row>
    <row r="27" spans="4:8">
      <c r="D27" s="18">
        <v>46157</v>
      </c>
      <c r="E27" s="22" t="s">
        <v>187</v>
      </c>
      <c r="F27" t="s">
        <v>188</v>
      </c>
      <c r="G27" t="s">
        <v>165</v>
      </c>
      <c r="H27" t="s">
        <v>178</v>
      </c>
    </row>
  </sheetData>
  <conditionalFormatting sqref="B6">
    <cfRule type="cellIs" dxfId="7" priority="1" operator="equal">
      <formula>"Resolved"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About</vt:lpstr>
      <vt:lpstr>Data Type</vt:lpstr>
      <vt:lpstr>Products Trailing Space</vt:lpstr>
      <vt:lpstr>Products Bad Character</vt:lpstr>
      <vt:lpstr>Products Substitute</vt:lpstr>
      <vt:lpstr>Rounding</vt:lpstr>
      <vt:lpstr>Duplicates</vt:lpstr>
      <vt:lpstr>rngTicketID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Murray</dc:creator>
  <cp:lastModifiedBy>Alan Murray</cp:lastModifiedBy>
  <dcterms:created xsi:type="dcterms:W3CDTF">2026-06-15T12:49:33Z</dcterms:created>
  <dcterms:modified xsi:type="dcterms:W3CDTF">2026-06-26T16:43:10Z</dcterms:modified>
</cp:coreProperties>
</file>